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4"/>
  </bookViews>
  <sheets>
    <sheet name="bevételek" sheetId="1" r:id="rId1"/>
    <sheet name="kiadások" sheetId="2" r:id="rId2"/>
    <sheet name="6. melléklet" sheetId="3" r:id="rId3"/>
    <sheet name="8. melléklet" sheetId="4" r:id="rId4"/>
    <sheet name="9. melléklet" sheetId="5" r:id="rId5"/>
  </sheets>
  <definedNames>
    <definedName name="_xlnm.Print_Area" localSheetId="1">'kiadások'!$A$1:$D$45</definedName>
  </definedNames>
  <calcPr fullCalcOnLoad="1"/>
</workbook>
</file>

<file path=xl/sharedStrings.xml><?xml version="1.0" encoding="utf-8"?>
<sst xmlns="http://schemas.openxmlformats.org/spreadsheetml/2006/main" count="203" uniqueCount="184">
  <si>
    <t xml:space="preserve">                                                   </t>
  </si>
  <si>
    <t>Bevételek megnevezése</t>
  </si>
  <si>
    <t>I. Intézményi működési bevétel</t>
  </si>
  <si>
    <t>II. Önkorm. sajátos működ. bevételei</t>
  </si>
  <si>
    <t xml:space="preserve">    Kommunális adó</t>
  </si>
  <si>
    <t xml:space="preserve">    Iparűzési adó</t>
  </si>
  <si>
    <t xml:space="preserve">    Idegenforgalmi adó</t>
  </si>
  <si>
    <t xml:space="preserve">    Pótlékok, bírságok</t>
  </si>
  <si>
    <t xml:space="preserve">    Föld bérbeadásból jöv. adó</t>
  </si>
  <si>
    <t xml:space="preserve">    Gépjárműadó</t>
  </si>
  <si>
    <t xml:space="preserve">    Talajterhelési díj</t>
  </si>
  <si>
    <t xml:space="preserve">    Normatív állami hozzájárulás</t>
  </si>
  <si>
    <t>Kiadások megnevezése</t>
  </si>
  <si>
    <t>ÖSSZESEN</t>
  </si>
  <si>
    <t>VI. Támogatásértékű bevételek</t>
  </si>
  <si>
    <t>2.</t>
  </si>
  <si>
    <t>IV. Felhalmozásra átvett pénz áho-n kívülről</t>
  </si>
  <si>
    <t xml:space="preserve">ÖNKORMÁNYZATI MÉRLEG </t>
  </si>
  <si>
    <t>V. Önkormányzatok költségvetési támogatása</t>
  </si>
  <si>
    <t xml:space="preserve">1. </t>
  </si>
  <si>
    <t xml:space="preserve">    SZJA</t>
  </si>
  <si>
    <t xml:space="preserve">    Egyéb bevétel</t>
  </si>
  <si>
    <t xml:space="preserve">    TEKI pályázat (Szlovák Iskola)</t>
  </si>
  <si>
    <r>
      <t xml:space="preserve">     </t>
    </r>
    <r>
      <rPr>
        <sz val="12"/>
        <rFont val="Times New Roman"/>
        <family val="1"/>
      </rPr>
      <t>Működési</t>
    </r>
  </si>
  <si>
    <t>III.Sajátos felhalmozási és tőkejellegű bevétel</t>
  </si>
  <si>
    <t xml:space="preserve">    Támogatásértékű működési bevétel</t>
  </si>
  <si>
    <t xml:space="preserve">    Támogatásértékű felhalmozási bevétel</t>
  </si>
  <si>
    <t>VII. Kölcsön visszatérülés</t>
  </si>
  <si>
    <t>BEVÉTELEK ÖSSZESEN</t>
  </si>
  <si>
    <t xml:space="preserve">ezer Ft-ban </t>
  </si>
  <si>
    <t xml:space="preserve">    Normatív, kötött felhasználású támogatás</t>
  </si>
  <si>
    <t>2008. ÉVI KIADÁSOK</t>
  </si>
  <si>
    <t xml:space="preserve">    Ingatlan bérbeadásból származó jövedelem</t>
  </si>
  <si>
    <t xml:space="preserve">      Működési bevétel</t>
  </si>
  <si>
    <t>VIII. Felújítások</t>
  </si>
  <si>
    <t xml:space="preserve">      Átvett pénzeszköz működésre</t>
  </si>
  <si>
    <t>VI.   Társadalmi és szociálpolitikai juttatás</t>
  </si>
  <si>
    <t>VII.  Ellátottak pénzbeli juttatásai</t>
  </si>
  <si>
    <t>III.   Dologi és egyéb folyó kiadások</t>
  </si>
  <si>
    <t>II.    Munkaadót terhelő járulékok</t>
  </si>
  <si>
    <t>I.     Személyi juttatás</t>
  </si>
  <si>
    <t>IV.   Pénzeszközátadás, egyéb támogatás</t>
  </si>
  <si>
    <t>V.    Támogatásértékű működési kiadás</t>
  </si>
  <si>
    <t>IX.    Beruházások</t>
  </si>
  <si>
    <t>X.     Kölcsönök nyújtása és törlesztése</t>
  </si>
  <si>
    <t>XI.    Fejlesztési hitel visszafizetés</t>
  </si>
  <si>
    <t xml:space="preserve">             GYES-esek bére + járulékai (2 fő)</t>
  </si>
  <si>
    <t xml:space="preserve">             Energiaáremelés</t>
  </si>
  <si>
    <t xml:space="preserve">             Szemét szállítási díjhátralék</t>
  </si>
  <si>
    <t xml:space="preserve">              Fejlesztések</t>
  </si>
  <si>
    <t xml:space="preserve">              Gépkocsi</t>
  </si>
  <si>
    <t xml:space="preserve">              felhalmozási célra</t>
  </si>
  <si>
    <t xml:space="preserve">              működési célra</t>
  </si>
  <si>
    <t xml:space="preserve">              külső személyi juttatás</t>
  </si>
  <si>
    <t xml:space="preserve">              nem rendszeres személyi juttatás</t>
  </si>
  <si>
    <t xml:space="preserve">              rendszeres személyi juttatás</t>
  </si>
  <si>
    <t xml:space="preserve">         ezer Ft-ban </t>
  </si>
  <si>
    <t xml:space="preserve">1. melléklet </t>
  </si>
  <si>
    <t>1. melléklet</t>
  </si>
  <si>
    <t>Eredeti előirányzat</t>
  </si>
  <si>
    <t xml:space="preserve">Változás </t>
  </si>
  <si>
    <t>Módosított ei. (VI. 30.)</t>
  </si>
  <si>
    <t>2008. ÉVI BEVÉTELEK</t>
  </si>
  <si>
    <t xml:space="preserve">            2008. évi bérpolitikai int. támog.</t>
  </si>
  <si>
    <t>XIII. Felhalmozási céltartalék</t>
  </si>
  <si>
    <t>XIV. Általános tartalék</t>
  </si>
  <si>
    <t xml:space="preserve">XV. Működési hitel visszafizetés </t>
  </si>
  <si>
    <t>XVI. Előző évi pénzmaradvány átadás</t>
  </si>
  <si>
    <t xml:space="preserve">    Központosítt előirányzat</t>
  </si>
  <si>
    <t xml:space="preserve">    2007. év után járó 13. havi illetmény támogatás</t>
  </si>
  <si>
    <t xml:space="preserve">    CÉDE támogatás</t>
  </si>
  <si>
    <t>VIII. Működési pénzmaradvány</t>
  </si>
  <si>
    <t>IX. Felhalmozási pénzmaradvány</t>
  </si>
  <si>
    <t>XII.  Működési céltartalék</t>
  </si>
  <si>
    <t>8.  melléklet</t>
  </si>
  <si>
    <t>FELHALMOZÁSI BEVÉTELEK</t>
  </si>
  <si>
    <t>2008.</t>
  </si>
  <si>
    <t>ezer Ft-ban</t>
  </si>
  <si>
    <t>eredeti ei</t>
  </si>
  <si>
    <t>változás</t>
  </si>
  <si>
    <t>módosított ei. (VI.30.)</t>
  </si>
  <si>
    <r>
      <t xml:space="preserve">Önkormányzatok Költségvetési tám. </t>
    </r>
    <r>
      <rPr>
        <sz val="12"/>
        <rFont val="Times New Roman"/>
        <family val="1"/>
      </rPr>
      <t>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TEKI  támog.</t>
    </r>
  </si>
  <si>
    <t>Állati hulladék-kezelés</t>
  </si>
  <si>
    <r>
      <t xml:space="preserve">       </t>
    </r>
    <r>
      <rPr>
        <sz val="12"/>
        <rFont val="Times New Roman"/>
        <family val="1"/>
      </rPr>
      <t xml:space="preserve">  - KIOP pályázat UNIÓS támogatás</t>
    </r>
  </si>
  <si>
    <r>
      <t xml:space="preserve">       </t>
    </r>
    <r>
      <rPr>
        <sz val="12"/>
        <rFont val="Times New Roman"/>
        <family val="1"/>
      </rPr>
      <t xml:space="preserve">  - KIOP pályázat Magyar Államtól fejlesztési támogatás</t>
    </r>
  </si>
  <si>
    <t xml:space="preserve">         - BM önerő</t>
  </si>
  <si>
    <t xml:space="preserve">         - Társulási tagoktól átvett pénz</t>
  </si>
  <si>
    <r>
      <t>Óvoda</t>
    </r>
    <r>
      <rPr>
        <sz val="12"/>
        <rFont val="Times New Roman"/>
        <family val="1"/>
      </rPr>
      <t xml:space="preserve"> I. ütem CÉDE támogatás</t>
    </r>
  </si>
  <si>
    <r>
      <t>Viziközmű</t>
    </r>
    <r>
      <rPr>
        <sz val="12"/>
        <rFont val="Times New Roman"/>
        <family val="1"/>
      </rPr>
      <t xml:space="preserve"> lakosságtól átvett pénzeszköz</t>
    </r>
  </si>
  <si>
    <r>
      <t xml:space="preserve">Szlovák Iskola </t>
    </r>
    <r>
      <rPr>
        <sz val="12"/>
        <rFont val="Times New Roman"/>
        <family val="1"/>
      </rPr>
      <t>HEFOP</t>
    </r>
  </si>
  <si>
    <r>
      <t>Felhalmozási és tőkejellegű</t>
    </r>
    <r>
      <rPr>
        <sz val="12"/>
        <rFont val="Times New Roman"/>
        <family val="1"/>
      </rPr>
      <t xml:space="preserve"> bevétel (bérbeadás, kommunális adó)</t>
    </r>
  </si>
  <si>
    <r>
      <t xml:space="preserve">Lakáshoz jutás </t>
    </r>
    <r>
      <rPr>
        <sz val="12"/>
        <rFont val="Times New Roman"/>
        <family val="1"/>
      </rPr>
      <t>(2007 évi) normatíva 100%-a</t>
    </r>
  </si>
  <si>
    <r>
      <t xml:space="preserve">Központosított előirányzat </t>
    </r>
    <r>
      <rPr>
        <sz val="12"/>
        <rFont val="Times New Roman"/>
        <family val="1"/>
      </rPr>
      <t>viziközmű hozzájárulás utáni támogatás</t>
    </r>
  </si>
  <si>
    <t>Felhalmozási pénzmaradvány</t>
  </si>
  <si>
    <t>FELHALMOZÁSI BEVÉTEL ÖSSZESEN:</t>
  </si>
  <si>
    <t>FELHALMOZÁSI KIADÁSOK</t>
  </si>
  <si>
    <r>
      <t xml:space="preserve">Óvoda </t>
    </r>
    <r>
      <rPr>
        <sz val="12"/>
        <rFont val="Times New Roman"/>
        <family val="1"/>
      </rPr>
      <t xml:space="preserve">I ütem </t>
    </r>
  </si>
  <si>
    <r>
      <t xml:space="preserve">Óvoda </t>
    </r>
    <r>
      <rPr>
        <sz val="12"/>
        <rFont val="Times New Roman"/>
        <family val="1"/>
      </rPr>
      <t>II ütem pályázati önerő</t>
    </r>
  </si>
  <si>
    <r>
      <t xml:space="preserve">Óvoda </t>
    </r>
    <r>
      <rPr>
        <sz val="12"/>
        <rFont val="Times New Roman"/>
        <family val="1"/>
      </rPr>
      <t>II. ütem magas tetőre</t>
    </r>
  </si>
  <si>
    <r>
      <t xml:space="preserve">Művelődési Központ </t>
    </r>
    <r>
      <rPr>
        <sz val="12"/>
        <rFont val="Times New Roman"/>
        <family val="1"/>
      </rPr>
      <t>felújítás I. ütem pályázati önerő</t>
    </r>
  </si>
  <si>
    <t>FELÚJÍTÁSOK ÖSSZESEN:</t>
  </si>
  <si>
    <r>
      <t xml:space="preserve">Szlovák Iskola </t>
    </r>
    <r>
      <rPr>
        <sz val="12"/>
        <rFont val="Times New Roman"/>
        <family val="1"/>
      </rPr>
      <t>HEFOP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pályázat számítógépes vásárlás</t>
    </r>
  </si>
  <si>
    <r>
      <t>Önkormányzati Igazgatás</t>
    </r>
    <r>
      <rPr>
        <sz val="12"/>
        <rFont val="Times New Roman"/>
        <family val="1"/>
      </rPr>
      <t xml:space="preserve"> 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rekonstrukció </t>
    </r>
  </si>
  <si>
    <r>
      <t xml:space="preserve">Tűzoltó Köztestület pályázati önrész </t>
    </r>
    <r>
      <rPr>
        <sz val="12"/>
        <rFont val="Times New Roman"/>
        <family val="1"/>
      </rPr>
      <t>(fecskendő)</t>
    </r>
  </si>
  <si>
    <r>
      <t xml:space="preserve">Szennyvíztisztító és csatorna </t>
    </r>
    <r>
      <rPr>
        <sz val="12"/>
        <rFont val="Times New Roman"/>
        <family val="1"/>
      </rPr>
      <t>hálózati tervek készítése</t>
    </r>
    <r>
      <rPr>
        <b/>
        <sz val="12"/>
        <rFont val="Times New Roman"/>
        <family val="1"/>
      </rPr>
      <t xml:space="preserve"> </t>
    </r>
  </si>
  <si>
    <r>
      <t xml:space="preserve">Szennyvíztisztító és csatorna </t>
    </r>
    <r>
      <rPr>
        <sz val="12"/>
        <rFont val="Times New Roman"/>
        <family val="1"/>
      </rPr>
      <t>hálózat vízjogi eng. terv dokument.</t>
    </r>
  </si>
  <si>
    <t>Utak építése pályázati önerő</t>
  </si>
  <si>
    <t>Belvízrendezés pályázati önerő</t>
  </si>
  <si>
    <r>
      <t xml:space="preserve">Szennyvízcsatorna </t>
    </r>
    <r>
      <rPr>
        <sz val="12"/>
        <rFont val="Times New Roman"/>
        <family val="1"/>
      </rPr>
      <t>8. és 10. öblözet tervezési díja</t>
    </r>
  </si>
  <si>
    <r>
      <t xml:space="preserve">Belvízelvezetés </t>
    </r>
    <r>
      <rPr>
        <sz val="12"/>
        <rFont val="Times New Roman"/>
        <family val="1"/>
      </rPr>
      <t>vízjogi engedély terv</t>
    </r>
  </si>
  <si>
    <r>
      <t xml:space="preserve">Beruházások </t>
    </r>
    <r>
      <rPr>
        <sz val="12"/>
        <rFont val="Times New Roman"/>
        <family val="1"/>
      </rPr>
      <t>tervezési díja</t>
    </r>
  </si>
  <si>
    <r>
      <t xml:space="preserve">Információs táblák </t>
    </r>
    <r>
      <rPr>
        <sz val="12"/>
        <rFont val="Times New Roman"/>
        <family val="1"/>
      </rPr>
      <t>pályázati önerő</t>
    </r>
  </si>
  <si>
    <r>
      <t xml:space="preserve">Bajcsy u. 6. és Epres tér </t>
    </r>
    <r>
      <rPr>
        <sz val="12"/>
        <rFont val="Times New Roman"/>
        <family val="1"/>
      </rPr>
      <t>tervezési és műszaki dokumentáció</t>
    </r>
  </si>
  <si>
    <t>BERUHÁZÁSOK ÖSSZESEN:</t>
  </si>
  <si>
    <t>Felhalmozási céltartalék</t>
  </si>
  <si>
    <t>Felhalmozási pe. átadás (Lakáshoz jutók támogatása)</t>
  </si>
  <si>
    <t>Viziközmű hozzájárulás utáni támogatás lakosságnak</t>
  </si>
  <si>
    <t>Fejlesztési hitel visszafizetés</t>
  </si>
  <si>
    <t xml:space="preserve">            Fejlesztések (Fürdő, stb.)          </t>
  </si>
  <si>
    <t xml:space="preserve">            Gépkocsi                                     </t>
  </si>
  <si>
    <t>Fejlesztési hitel kamata (Műk. kiad.-nál tervezett egyéb folyó kiad)</t>
  </si>
  <si>
    <t xml:space="preserve">            Fejlesztések (Fürdő, stb)             </t>
  </si>
  <si>
    <t xml:space="preserve">            Gépkocsi                                       </t>
  </si>
  <si>
    <t>FELHALMOZÁSI KIADÁSOK ÖSSZESEN:</t>
  </si>
  <si>
    <t>6. melléklet</t>
  </si>
  <si>
    <t>Pénzeszköz átadás, egyéb támogatás</t>
  </si>
  <si>
    <t>2008. év</t>
  </si>
  <si>
    <t>eredeti ei.</t>
  </si>
  <si>
    <t>Működési pe. átadás a Rózsa Fürdő Kht-nak közhasznú tev.-re</t>
  </si>
  <si>
    <t>Működési pe. átadás a Rózsa Fürdő Kht-nak Fürdő működtetésre</t>
  </si>
  <si>
    <t>Civil szervezeteknek átadott pénzeszköz</t>
  </si>
  <si>
    <t>Civil szervezetek támogatása képviselői felajánlásból</t>
  </si>
  <si>
    <t>Lakáshoz jutók támogatása</t>
  </si>
  <si>
    <t>Evangélikus Egyház</t>
  </si>
  <si>
    <t>Római Katolikus Egyház</t>
  </si>
  <si>
    <t>Orosháza Helios Alapítvány</t>
  </si>
  <si>
    <t>Rádió Weekend rendezvények támogatása</t>
  </si>
  <si>
    <t>Autó Sport Egyesület</t>
  </si>
  <si>
    <t>Egyéb</t>
  </si>
  <si>
    <t>Összesen:</t>
  </si>
  <si>
    <t xml:space="preserve"> </t>
  </si>
  <si>
    <t xml:space="preserve">                                     Támogatásértékű működési kiadás</t>
  </si>
  <si>
    <r>
      <t>Egyébb szociális és gyermekjóléti szolg.</t>
    </r>
    <r>
      <rPr>
        <sz val="13"/>
        <rFont val="Times New Roman"/>
        <family val="1"/>
      </rPr>
      <t xml:space="preserve"> állami gond. díjak átad.</t>
    </r>
  </si>
  <si>
    <r>
      <t>Önkormányzati Igazgatás</t>
    </r>
    <r>
      <rPr>
        <sz val="13"/>
        <rFont val="Times New Roman"/>
        <family val="1"/>
      </rPr>
      <t xml:space="preserve"> -  Gyomai üdülő fenntartására</t>
    </r>
  </si>
  <si>
    <t>Ellátottak juttatásai</t>
  </si>
  <si>
    <t xml:space="preserve">    </t>
  </si>
  <si>
    <t xml:space="preserve">Alapfokú Művészetoktatási Intézmény    </t>
  </si>
  <si>
    <t xml:space="preserve">                 - tanulói tandíjkedvezmény</t>
  </si>
  <si>
    <t>Szlovák Két Tanítási Nyelvű Általános Iskola és Óvoda</t>
  </si>
  <si>
    <t xml:space="preserve">                 - tanulói tankönyv kedvezmény</t>
  </si>
  <si>
    <t>J.J. Általános Iskola és Gimnázium</t>
  </si>
  <si>
    <t xml:space="preserve">                 - gimnáziumi ösztöndíj</t>
  </si>
  <si>
    <t xml:space="preserve">                 - útravaló program</t>
  </si>
  <si>
    <t>Szlovák Önkormányzat</t>
  </si>
  <si>
    <t xml:space="preserve">                 - nyelvvizsga támogatás</t>
  </si>
  <si>
    <t>9. melléklet</t>
  </si>
  <si>
    <t>Társadalmi és szociálpolitikai juttatás részletezése</t>
  </si>
  <si>
    <t>Önkormányzatok által folyósított ellátások</t>
  </si>
  <si>
    <t>Rendszeres szociális pénzbeli ellátások</t>
  </si>
  <si>
    <t xml:space="preserve">Időskorúak járadéka                                              </t>
  </si>
  <si>
    <t xml:space="preserve">Normatív ápolási díj                                       </t>
  </si>
  <si>
    <t>Normatív lakásfenntartási támogatás</t>
  </si>
  <si>
    <t>Önkormányzati szabályozású lakásfenntartási támogatás</t>
  </si>
  <si>
    <t>67 %-ban csökkent munkaképességű rendszeres szociális segélye</t>
  </si>
  <si>
    <t>Rendszeres szociális segély kereső tevékenység mellett</t>
  </si>
  <si>
    <t>Munkanélküli ellátások</t>
  </si>
  <si>
    <t>Tartós munkanélküliek rendszeres szociális segélye</t>
  </si>
  <si>
    <t>Eseti pénzbeli szociális ellátás</t>
  </si>
  <si>
    <t>Átmeneti segély</t>
  </si>
  <si>
    <t>Temetési segély</t>
  </si>
  <si>
    <t>Köztemetés</t>
  </si>
  <si>
    <t>Méltányossági közgyógy igazolvány</t>
  </si>
  <si>
    <t>Felnőttek természetbeni ellátása</t>
  </si>
  <si>
    <t>Eseti pénzbeli gyermekvédelmi ellátás</t>
  </si>
  <si>
    <t>Rendkívüli gyermekvédelmi támogatás</t>
  </si>
  <si>
    <t>Gyermekek természetbeni ellátása</t>
  </si>
  <si>
    <t>Önkormányzat által folyósított ellátás összesen</t>
  </si>
  <si>
    <t>Egyéb pénzbeli juttatások</t>
  </si>
  <si>
    <t>Eseti pénzbeli  szociális ellátás</t>
  </si>
  <si>
    <t>Mozgáskorlátozottak közlekedési támogatása</t>
  </si>
  <si>
    <r>
      <t xml:space="preserve">Felsőoktatási tanulók ösztöndíja </t>
    </r>
    <r>
      <rPr>
        <sz val="11"/>
        <rFont val="Times New Roman"/>
        <family val="1"/>
      </rPr>
      <t>(Bursa Hungarica)</t>
    </r>
  </si>
  <si>
    <t>Vizitdíj támogatás</t>
  </si>
  <si>
    <t>Egyéb pénzbeli juttatás összesen</t>
  </si>
  <si>
    <t>VÉGÖSSZESEN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</si>
</sst>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3">
    <font>
      <sz val="10"/>
      <name val="Arial"/>
      <family val="0"/>
    </font>
    <font>
      <sz val="13"/>
      <name val="Times New Roman"/>
      <family val="1"/>
    </font>
    <font>
      <b/>
      <i/>
      <sz val="16"/>
      <name val="Tahoma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6"/>
      <name val="Times New Roman"/>
      <family val="1"/>
    </font>
    <font>
      <b/>
      <i/>
      <sz val="13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sz val="15"/>
      <name val="Times New Roman"/>
      <family val="1"/>
    </font>
    <font>
      <sz val="13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b/>
      <sz val="17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3" fontId="13" fillId="0" borderId="5" xfId="0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3" fontId="14" fillId="0" borderId="16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7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/>
    </xf>
    <xf numFmtId="0" fontId="13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3" fillId="0" borderId="22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3" fontId="7" fillId="0" borderId="2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13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3" fontId="7" fillId="0" borderId="24" xfId="0" applyNumberFormat="1" applyFont="1" applyBorder="1" applyAlignment="1">
      <alignment horizontal="right" vertical="top" wrapText="1"/>
    </xf>
    <xf numFmtId="0" fontId="13" fillId="0" borderId="25" xfId="0" applyFont="1" applyFill="1" applyBorder="1" applyAlignment="1">
      <alignment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5" fillId="0" borderId="3" xfId="0" applyFont="1" applyBorder="1" applyAlignment="1">
      <alignment vertical="top" wrapText="1"/>
    </xf>
    <xf numFmtId="3" fontId="15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19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20" fillId="0" borderId="3" xfId="0" applyFont="1" applyBorder="1" applyAlignment="1">
      <alignment/>
    </xf>
    <xf numFmtId="0" fontId="1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3" fontId="9" fillId="0" borderId="3" xfId="0" applyNumberFormat="1" applyFont="1" applyBorder="1" applyAlignment="1">
      <alignment horizontal="right" vertical="top" wrapText="1"/>
    </xf>
    <xf numFmtId="0" fontId="18" fillId="0" borderId="3" xfId="0" applyFont="1" applyBorder="1" applyAlignment="1">
      <alignment vertical="top" wrapText="1"/>
    </xf>
    <xf numFmtId="3" fontId="18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2" fillId="0" borderId="3" xfId="0" applyFont="1" applyBorder="1" applyAlignment="1">
      <alignment vertical="top" wrapText="1"/>
    </xf>
    <xf numFmtId="3" fontId="22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workbookViewId="0" topLeftCell="A28">
      <selection activeCell="G28" sqref="G28"/>
    </sheetView>
  </sheetViews>
  <sheetFormatPr defaultColWidth="9.140625" defaultRowHeight="12.75"/>
  <cols>
    <col min="1" max="1" width="50.57421875" style="0" customWidth="1"/>
    <col min="2" max="2" width="12.7109375" style="0" bestFit="1" customWidth="1"/>
    <col min="3" max="3" width="15.421875" style="0" customWidth="1"/>
    <col min="4" max="4" width="16.7109375" style="0" customWidth="1"/>
  </cols>
  <sheetData>
    <row r="2" spans="2:4" ht="15" customHeight="1">
      <c r="B2" s="3"/>
      <c r="D2" s="23" t="s">
        <v>57</v>
      </c>
    </row>
    <row r="3" ht="15">
      <c r="B3" s="3"/>
    </row>
    <row r="4" spans="1:4" ht="19.5" customHeight="1">
      <c r="A4" s="49" t="s">
        <v>17</v>
      </c>
      <c r="B4" s="49"/>
      <c r="C4" s="49"/>
      <c r="D4" s="49"/>
    </row>
    <row r="5" spans="1:3" ht="19.5" customHeight="1">
      <c r="A5" s="11"/>
      <c r="B5" s="11"/>
      <c r="C5" s="2"/>
    </row>
    <row r="6" spans="1:4" ht="19.5" customHeight="1">
      <c r="A6" s="51" t="s">
        <v>62</v>
      </c>
      <c r="B6" s="51"/>
      <c r="C6" s="51"/>
      <c r="D6" s="51"/>
    </row>
    <row r="7" ht="19.5">
      <c r="A7" s="1" t="s">
        <v>0</v>
      </c>
    </row>
    <row r="8" spans="1:2" ht="19.5">
      <c r="A8" s="51"/>
      <c r="B8" s="51"/>
    </row>
    <row r="9" spans="3:4" ht="13.5" thickBot="1">
      <c r="C9" s="50" t="s">
        <v>29</v>
      </c>
      <c r="D9" s="50"/>
    </row>
    <row r="10" spans="1:4" ht="31.5">
      <c r="A10" s="33" t="s">
        <v>1</v>
      </c>
      <c r="B10" s="31" t="s">
        <v>59</v>
      </c>
      <c r="C10" s="31" t="s">
        <v>60</v>
      </c>
      <c r="D10" s="34" t="s">
        <v>61</v>
      </c>
    </row>
    <row r="11" spans="1:5" ht="15.75" customHeight="1">
      <c r="A11" s="19" t="s">
        <v>2</v>
      </c>
      <c r="B11" s="16">
        <f>+B12+B13</f>
        <v>91587</v>
      </c>
      <c r="C11" s="16">
        <f>+C12+C13</f>
        <v>-494</v>
      </c>
      <c r="D11" s="37">
        <f>+C11+B11</f>
        <v>91093</v>
      </c>
      <c r="E11" s="45"/>
    </row>
    <row r="12" spans="1:4" s="22" customFormat="1" ht="15.75" customHeight="1">
      <c r="A12" s="20" t="s">
        <v>33</v>
      </c>
      <c r="B12" s="14">
        <v>73976</v>
      </c>
      <c r="C12" s="14">
        <v>-494</v>
      </c>
      <c r="D12" s="25">
        <f aca="true" t="shared" si="0" ref="D12:D40">+C12+B12</f>
        <v>73482</v>
      </c>
    </row>
    <row r="13" spans="1:4" s="22" customFormat="1" ht="15.75" customHeight="1">
      <c r="A13" s="20" t="s">
        <v>35</v>
      </c>
      <c r="B13" s="14">
        <v>17611</v>
      </c>
      <c r="C13" s="14"/>
      <c r="D13" s="25">
        <f t="shared" si="0"/>
        <v>17611</v>
      </c>
    </row>
    <row r="14" spans="1:5" ht="15.75" customHeight="1">
      <c r="A14" s="19" t="s">
        <v>3</v>
      </c>
      <c r="B14" s="16">
        <f>SUM(B15:B22)</f>
        <v>372320</v>
      </c>
      <c r="C14" s="16"/>
      <c r="D14" s="37">
        <f t="shared" si="0"/>
        <v>372320</v>
      </c>
      <c r="E14" s="45"/>
    </row>
    <row r="15" spans="1:4" ht="15" customHeight="1">
      <c r="A15" s="20" t="s">
        <v>5</v>
      </c>
      <c r="B15" s="14">
        <v>142210</v>
      </c>
      <c r="C15" s="14"/>
      <c r="D15" s="25">
        <f t="shared" si="0"/>
        <v>142210</v>
      </c>
    </row>
    <row r="16" spans="1:4" ht="15" customHeight="1">
      <c r="A16" s="20" t="s">
        <v>6</v>
      </c>
      <c r="B16" s="14">
        <v>30</v>
      </c>
      <c r="C16" s="14"/>
      <c r="D16" s="25">
        <f t="shared" si="0"/>
        <v>30</v>
      </c>
    </row>
    <row r="17" spans="1:4" ht="14.25" customHeight="1">
      <c r="A17" s="20" t="s">
        <v>7</v>
      </c>
      <c r="B17" s="14">
        <v>12575</v>
      </c>
      <c r="C17" s="14"/>
      <c r="D17" s="25">
        <f t="shared" si="0"/>
        <v>12575</v>
      </c>
    </row>
    <row r="18" spans="1:4" ht="14.25" customHeight="1">
      <c r="A18" s="20" t="s">
        <v>8</v>
      </c>
      <c r="B18" s="14">
        <v>200</v>
      </c>
      <c r="C18" s="14"/>
      <c r="D18" s="25">
        <f t="shared" si="0"/>
        <v>200</v>
      </c>
    </row>
    <row r="19" spans="1:4" ht="15.75">
      <c r="A19" s="20" t="s">
        <v>9</v>
      </c>
      <c r="B19" s="14">
        <v>29154</v>
      </c>
      <c r="C19" s="14"/>
      <c r="D19" s="25">
        <f t="shared" si="0"/>
        <v>29154</v>
      </c>
    </row>
    <row r="20" spans="1:4" ht="15.75">
      <c r="A20" s="20" t="s">
        <v>10</v>
      </c>
      <c r="B20" s="14">
        <v>260</v>
      </c>
      <c r="C20" s="14"/>
      <c r="D20" s="25">
        <f t="shared" si="0"/>
        <v>260</v>
      </c>
    </row>
    <row r="21" spans="1:4" ht="15.75">
      <c r="A21" s="20" t="s">
        <v>20</v>
      </c>
      <c r="B21" s="14">
        <v>184455</v>
      </c>
      <c r="C21" s="14"/>
      <c r="D21" s="25">
        <f t="shared" si="0"/>
        <v>184455</v>
      </c>
    </row>
    <row r="22" spans="1:4" ht="15.75">
      <c r="A22" s="20" t="s">
        <v>21</v>
      </c>
      <c r="B22" s="14">
        <v>3436</v>
      </c>
      <c r="C22" s="14"/>
      <c r="D22" s="25">
        <f t="shared" si="0"/>
        <v>3436</v>
      </c>
    </row>
    <row r="23" spans="1:5" ht="17.25" customHeight="1">
      <c r="A23" s="19" t="s">
        <v>24</v>
      </c>
      <c r="B23" s="16">
        <f>SUM(B24:B25)</f>
        <v>28726</v>
      </c>
      <c r="C23" s="16"/>
      <c r="D23" s="37">
        <f>+C23+B23</f>
        <v>28726</v>
      </c>
      <c r="E23" s="45"/>
    </row>
    <row r="24" spans="1:4" ht="15" customHeight="1">
      <c r="A24" s="20" t="s">
        <v>4</v>
      </c>
      <c r="B24" s="14">
        <v>15000</v>
      </c>
      <c r="C24" s="14"/>
      <c r="D24" s="25">
        <f t="shared" si="0"/>
        <v>15000</v>
      </c>
    </row>
    <row r="25" spans="1:4" ht="17.25" customHeight="1">
      <c r="A25" s="20" t="s">
        <v>32</v>
      </c>
      <c r="B25" s="14">
        <v>13726</v>
      </c>
      <c r="C25" s="14"/>
      <c r="D25" s="25">
        <f t="shared" si="0"/>
        <v>13726</v>
      </c>
    </row>
    <row r="26" spans="1:4" ht="15.75" customHeight="1">
      <c r="A26" s="19" t="s">
        <v>16</v>
      </c>
      <c r="B26" s="16">
        <v>204621</v>
      </c>
      <c r="C26" s="16"/>
      <c r="D26" s="37">
        <f>+C26+B26</f>
        <v>204621</v>
      </c>
    </row>
    <row r="27" spans="1:5" ht="15.75" customHeight="1">
      <c r="A27" s="19" t="s">
        <v>18</v>
      </c>
      <c r="B27" s="16">
        <f>SUM(B28:B33)</f>
        <v>492420</v>
      </c>
      <c r="C27" s="16">
        <f>SUM(C28:C33)</f>
        <v>52600</v>
      </c>
      <c r="D27" s="37">
        <f>+C27+B27</f>
        <v>545020</v>
      </c>
      <c r="E27" s="45"/>
    </row>
    <row r="28" spans="1:4" ht="15.75">
      <c r="A28" s="20" t="s">
        <v>11</v>
      </c>
      <c r="B28" s="14">
        <v>410490</v>
      </c>
      <c r="C28" s="14"/>
      <c r="D28" s="25">
        <f t="shared" si="0"/>
        <v>410490</v>
      </c>
    </row>
    <row r="29" spans="1:4" ht="15.75">
      <c r="A29" s="20" t="s">
        <v>30</v>
      </c>
      <c r="B29" s="14">
        <v>71930</v>
      </c>
      <c r="C29" s="14"/>
      <c r="D29" s="25">
        <f t="shared" si="0"/>
        <v>71930</v>
      </c>
    </row>
    <row r="30" spans="1:4" ht="15.75">
      <c r="A30" s="20" t="s">
        <v>22</v>
      </c>
      <c r="B30" s="14">
        <v>10000</v>
      </c>
      <c r="C30" s="14"/>
      <c r="D30" s="25">
        <f>+C30+B30</f>
        <v>10000</v>
      </c>
    </row>
    <row r="31" spans="1:4" ht="15.75">
      <c r="A31" s="20" t="s">
        <v>68</v>
      </c>
      <c r="B31" s="14"/>
      <c r="C31" s="14">
        <v>22985</v>
      </c>
      <c r="D31" s="25">
        <f>+C31+B31</f>
        <v>22985</v>
      </c>
    </row>
    <row r="32" spans="1:4" ht="15.75">
      <c r="A32" s="20" t="s">
        <v>69</v>
      </c>
      <c r="B32" s="14"/>
      <c r="C32" s="14">
        <v>18171</v>
      </c>
      <c r="D32" s="25">
        <f>+C32+B32</f>
        <v>18171</v>
      </c>
    </row>
    <row r="33" spans="1:4" ht="15.75">
      <c r="A33" s="20" t="s">
        <v>70</v>
      </c>
      <c r="B33" s="14"/>
      <c r="C33" s="14">
        <v>11444</v>
      </c>
      <c r="D33" s="25">
        <f>+C33+B33</f>
        <v>11444</v>
      </c>
    </row>
    <row r="34" spans="1:5" s="7" customFormat="1" ht="15.75">
      <c r="A34" s="19" t="s">
        <v>14</v>
      </c>
      <c r="B34" s="16">
        <f>B35+B36</f>
        <v>191857</v>
      </c>
      <c r="C34" s="16">
        <f>C35+C36</f>
        <v>-11444</v>
      </c>
      <c r="D34" s="37">
        <f>+C34+B34</f>
        <v>180413</v>
      </c>
      <c r="E34" s="46"/>
    </row>
    <row r="35" spans="1:4" s="7" customFormat="1" ht="15.75">
      <c r="A35" s="20" t="s">
        <v>25</v>
      </c>
      <c r="B35" s="14">
        <f>20277+85054</f>
        <v>105331</v>
      </c>
      <c r="C35" s="14">
        <v>-11444</v>
      </c>
      <c r="D35" s="25">
        <f t="shared" si="0"/>
        <v>93887</v>
      </c>
    </row>
    <row r="36" spans="1:4" s="7" customFormat="1" ht="15.75">
      <c r="A36" s="20" t="s">
        <v>26</v>
      </c>
      <c r="B36" s="14">
        <v>86526</v>
      </c>
      <c r="C36" s="14"/>
      <c r="D36" s="25">
        <f t="shared" si="0"/>
        <v>86526</v>
      </c>
    </row>
    <row r="37" spans="1:4" ht="15.75" customHeight="1">
      <c r="A37" s="19" t="s">
        <v>27</v>
      </c>
      <c r="B37" s="16">
        <f>B38</f>
        <v>50</v>
      </c>
      <c r="C37" s="16"/>
      <c r="D37" s="37">
        <f>+C37+B37</f>
        <v>50</v>
      </c>
    </row>
    <row r="38" spans="1:4" ht="15.75" customHeight="1">
      <c r="A38" s="19" t="s">
        <v>23</v>
      </c>
      <c r="B38" s="14">
        <v>50</v>
      </c>
      <c r="C38" s="14"/>
      <c r="D38" s="25">
        <f t="shared" si="0"/>
        <v>50</v>
      </c>
    </row>
    <row r="39" spans="1:4" ht="15.75" customHeight="1">
      <c r="A39" s="19" t="s">
        <v>71</v>
      </c>
      <c r="B39" s="16"/>
      <c r="C39" s="16">
        <v>66726</v>
      </c>
      <c r="D39" s="37">
        <f>+C39+B39</f>
        <v>66726</v>
      </c>
    </row>
    <row r="40" spans="1:4" ht="15.75" customHeight="1">
      <c r="A40" s="19" t="s">
        <v>72</v>
      </c>
      <c r="B40" s="16"/>
      <c r="C40" s="16">
        <v>2994</v>
      </c>
      <c r="D40" s="37">
        <f t="shared" si="0"/>
        <v>2994</v>
      </c>
    </row>
    <row r="41" spans="1:4" ht="18.75" customHeight="1" thickBot="1">
      <c r="A41" s="35" t="s">
        <v>28</v>
      </c>
      <c r="B41" s="36">
        <f>B37+B34+B27+B26+B23+B14+B11+B39+B40</f>
        <v>1381581</v>
      </c>
      <c r="C41" s="36">
        <f>C37+C34+C27+C26+C23+C14+C11+C39+C40</f>
        <v>110382</v>
      </c>
      <c r="D41" s="36">
        <f>D37+D34+D27+D26+D23+D14+D11+D39+D40</f>
        <v>1491963</v>
      </c>
    </row>
    <row r="45" ht="12.75">
      <c r="D45" s="45"/>
    </row>
    <row r="51" spans="1:4" ht="12.75">
      <c r="A51" s="48" t="s">
        <v>19</v>
      </c>
      <c r="B51" s="48"/>
      <c r="C51" s="48"/>
      <c r="D51" s="48"/>
    </row>
  </sheetData>
  <mergeCells count="5">
    <mergeCell ref="A51:D51"/>
    <mergeCell ref="A4:D4"/>
    <mergeCell ref="C9:D9"/>
    <mergeCell ref="A8:B8"/>
    <mergeCell ref="A6:D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F10" sqref="F10"/>
    </sheetView>
  </sheetViews>
  <sheetFormatPr defaultColWidth="9.140625" defaultRowHeight="12.75"/>
  <cols>
    <col min="1" max="1" width="42.57421875" style="0" bestFit="1" customWidth="1"/>
    <col min="2" max="3" width="12.7109375" style="0" customWidth="1"/>
    <col min="4" max="4" width="15.421875" style="0" customWidth="1"/>
  </cols>
  <sheetData>
    <row r="1" spans="1:4" ht="16.5">
      <c r="A1" s="4"/>
      <c r="D1" s="24" t="s">
        <v>58</v>
      </c>
    </row>
    <row r="2" ht="16.5">
      <c r="A2" s="4"/>
    </row>
    <row r="3" ht="16.5">
      <c r="A3" s="4"/>
    </row>
    <row r="4" spans="1:4" ht="20.25">
      <c r="A4" s="49" t="s">
        <v>17</v>
      </c>
      <c r="B4" s="49"/>
      <c r="C4" s="49"/>
      <c r="D4" s="49"/>
    </row>
    <row r="5" spans="1:4" ht="20.25">
      <c r="A5" s="49"/>
      <c r="B5" s="49"/>
      <c r="C5" s="49"/>
      <c r="D5" s="49"/>
    </row>
    <row r="6" spans="1:4" ht="16.5">
      <c r="A6" s="4"/>
      <c r="B6" s="10"/>
      <c r="C6" s="10"/>
      <c r="D6" s="10"/>
    </row>
    <row r="7" spans="1:4" ht="19.5">
      <c r="A7" s="51" t="s">
        <v>31</v>
      </c>
      <c r="B7" s="51"/>
      <c r="C7" s="51"/>
      <c r="D7" s="51"/>
    </row>
    <row r="8" ht="16.5">
      <c r="A8" s="4"/>
    </row>
    <row r="10" ht="17.25">
      <c r="A10" s="5"/>
    </row>
    <row r="11" ht="16.5">
      <c r="A11" s="6"/>
    </row>
    <row r="12" ht="13.5" thickBot="1">
      <c r="D12" t="s">
        <v>56</v>
      </c>
    </row>
    <row r="13" spans="1:4" ht="31.5" customHeight="1">
      <c r="A13" s="32" t="s">
        <v>12</v>
      </c>
      <c r="B13" s="31" t="s">
        <v>59</v>
      </c>
      <c r="C13" s="31" t="s">
        <v>60</v>
      </c>
      <c r="D13" s="34" t="s">
        <v>61</v>
      </c>
    </row>
    <row r="14" spans="1:4" ht="15.75" customHeight="1">
      <c r="A14" s="12" t="s">
        <v>40</v>
      </c>
      <c r="B14" s="13">
        <f>B15+B16+B17</f>
        <v>459341</v>
      </c>
      <c r="C14" s="13">
        <f>C15+C16+C17</f>
        <v>26497</v>
      </c>
      <c r="D14" s="38">
        <f>+C14+B14</f>
        <v>485838</v>
      </c>
    </row>
    <row r="15" spans="1:4" ht="15.75">
      <c r="A15" s="17" t="s">
        <v>55</v>
      </c>
      <c r="B15" s="18">
        <v>392578</v>
      </c>
      <c r="C15" s="30">
        <v>25950</v>
      </c>
      <c r="D15" s="26">
        <f>+C15+B15</f>
        <v>418528</v>
      </c>
    </row>
    <row r="16" spans="1:4" ht="15.75">
      <c r="A16" s="17" t="s">
        <v>54</v>
      </c>
      <c r="B16" s="18">
        <v>41126</v>
      </c>
      <c r="C16" s="30">
        <v>95</v>
      </c>
      <c r="D16" s="26">
        <f aca="true" t="shared" si="0" ref="D16:D38">+C16+B16</f>
        <v>41221</v>
      </c>
    </row>
    <row r="17" spans="1:4" ht="15.75">
      <c r="A17" s="17" t="s">
        <v>53</v>
      </c>
      <c r="B17" s="18">
        <v>25637</v>
      </c>
      <c r="C17" s="30">
        <v>452</v>
      </c>
      <c r="D17" s="26">
        <f t="shared" si="0"/>
        <v>26089</v>
      </c>
    </row>
    <row r="18" spans="1:4" ht="15.75" customHeight="1">
      <c r="A18" s="15" t="s">
        <v>39</v>
      </c>
      <c r="B18" s="13">
        <v>150597</v>
      </c>
      <c r="C18" s="27">
        <v>8513</v>
      </c>
      <c r="D18" s="38">
        <f t="shared" si="0"/>
        <v>159110</v>
      </c>
    </row>
    <row r="19" spans="1:4" ht="15.75" customHeight="1">
      <c r="A19" s="15" t="s">
        <v>38</v>
      </c>
      <c r="B19" s="13">
        <v>255966</v>
      </c>
      <c r="C19" s="27">
        <v>44382</v>
      </c>
      <c r="D19" s="38">
        <f t="shared" si="0"/>
        <v>300348</v>
      </c>
    </row>
    <row r="20" spans="1:4" ht="15.75" customHeight="1">
      <c r="A20" s="15" t="s">
        <v>41</v>
      </c>
      <c r="B20" s="16">
        <f>B21+B22</f>
        <v>53326</v>
      </c>
      <c r="C20" s="16">
        <f>C21+C22</f>
        <v>2965</v>
      </c>
      <c r="D20" s="38">
        <f t="shared" si="0"/>
        <v>56291</v>
      </c>
    </row>
    <row r="21" spans="1:4" ht="15.75" customHeight="1">
      <c r="A21" s="17" t="s">
        <v>52</v>
      </c>
      <c r="B21" s="18">
        <v>51326</v>
      </c>
      <c r="C21" s="30">
        <v>2839</v>
      </c>
      <c r="D21" s="26">
        <f t="shared" si="0"/>
        <v>54165</v>
      </c>
    </row>
    <row r="22" spans="1:4" ht="15.75" customHeight="1">
      <c r="A22" s="17" t="s">
        <v>51</v>
      </c>
      <c r="B22" s="18">
        <v>2000</v>
      </c>
      <c r="C22" s="30">
        <v>126</v>
      </c>
      <c r="D22" s="26">
        <f t="shared" si="0"/>
        <v>2126</v>
      </c>
    </row>
    <row r="23" spans="1:4" ht="15.75" customHeight="1">
      <c r="A23" s="15" t="s">
        <v>42</v>
      </c>
      <c r="B23" s="13">
        <v>116</v>
      </c>
      <c r="C23" s="27"/>
      <c r="D23" s="38">
        <f t="shared" si="0"/>
        <v>116</v>
      </c>
    </row>
    <row r="24" spans="1:4" ht="15.75" customHeight="1">
      <c r="A24" s="15" t="s">
        <v>36</v>
      </c>
      <c r="B24" s="16">
        <v>76418</v>
      </c>
      <c r="C24" s="29">
        <v>54</v>
      </c>
      <c r="D24" s="38">
        <f t="shared" si="0"/>
        <v>76472</v>
      </c>
    </row>
    <row r="25" spans="1:4" ht="15.75" customHeight="1">
      <c r="A25" s="15" t="s">
        <v>37</v>
      </c>
      <c r="B25" s="16">
        <v>7242</v>
      </c>
      <c r="C25" s="29"/>
      <c r="D25" s="38">
        <f t="shared" si="0"/>
        <v>7242</v>
      </c>
    </row>
    <row r="26" spans="1:4" ht="15.75" customHeight="1">
      <c r="A26" s="15" t="s">
        <v>34</v>
      </c>
      <c r="B26" s="16">
        <v>24817</v>
      </c>
      <c r="C26" s="29">
        <v>-56</v>
      </c>
      <c r="D26" s="38">
        <f t="shared" si="0"/>
        <v>24761</v>
      </c>
    </row>
    <row r="27" spans="1:4" ht="15.75" customHeight="1">
      <c r="A27" s="15" t="s">
        <v>43</v>
      </c>
      <c r="B27" s="16">
        <v>324946</v>
      </c>
      <c r="C27" s="29">
        <v>11533</v>
      </c>
      <c r="D27" s="38">
        <f t="shared" si="0"/>
        <v>336479</v>
      </c>
    </row>
    <row r="28" spans="1:4" ht="15.75" customHeight="1">
      <c r="A28" s="15" t="s">
        <v>44</v>
      </c>
      <c r="B28" s="16">
        <v>2010</v>
      </c>
      <c r="C28" s="29"/>
      <c r="D28" s="38">
        <f t="shared" si="0"/>
        <v>2010</v>
      </c>
    </row>
    <row r="29" spans="1:4" ht="15.75" customHeight="1">
      <c r="A29" s="15" t="s">
        <v>45</v>
      </c>
      <c r="B29" s="16">
        <f>B30+B31</f>
        <v>7220</v>
      </c>
      <c r="C29" s="29"/>
      <c r="D29" s="38">
        <f t="shared" si="0"/>
        <v>7220</v>
      </c>
    </row>
    <row r="30" spans="1:4" ht="15.75" customHeight="1">
      <c r="A30" s="17" t="s">
        <v>50</v>
      </c>
      <c r="B30" s="18">
        <v>609</v>
      </c>
      <c r="C30" s="28"/>
      <c r="D30" s="26">
        <f t="shared" si="0"/>
        <v>609</v>
      </c>
    </row>
    <row r="31" spans="1:4" ht="15.75" customHeight="1">
      <c r="A31" s="17" t="s">
        <v>49</v>
      </c>
      <c r="B31" s="18">
        <v>6611</v>
      </c>
      <c r="C31" s="28"/>
      <c r="D31" s="26">
        <f t="shared" si="0"/>
        <v>6611</v>
      </c>
    </row>
    <row r="32" spans="1:4" s="21" customFormat="1" ht="15.75" customHeight="1">
      <c r="A32" s="15" t="s">
        <v>73</v>
      </c>
      <c r="B32" s="16">
        <f>SUM(B33:B36)</f>
        <v>9582</v>
      </c>
      <c r="C32" s="16">
        <f>SUM(C33:C36)</f>
        <v>3243</v>
      </c>
      <c r="D32" s="38">
        <f>+C32+B32</f>
        <v>12825</v>
      </c>
    </row>
    <row r="33" spans="1:4" ht="15.75" customHeight="1">
      <c r="A33" s="17" t="s">
        <v>46</v>
      </c>
      <c r="B33" s="18">
        <v>3982</v>
      </c>
      <c r="C33" s="28"/>
      <c r="D33" s="26">
        <f t="shared" si="0"/>
        <v>3982</v>
      </c>
    </row>
    <row r="34" spans="1:4" ht="15.75" customHeight="1">
      <c r="A34" s="17" t="s">
        <v>47</v>
      </c>
      <c r="B34" s="18">
        <v>3500</v>
      </c>
      <c r="C34" s="28"/>
      <c r="D34" s="26">
        <f t="shared" si="0"/>
        <v>3500</v>
      </c>
    </row>
    <row r="35" spans="1:4" ht="15.75" customHeight="1">
      <c r="A35" s="17" t="s">
        <v>48</v>
      </c>
      <c r="B35" s="18">
        <v>2100</v>
      </c>
      <c r="C35" s="28"/>
      <c r="D35" s="26">
        <f t="shared" si="0"/>
        <v>2100</v>
      </c>
    </row>
    <row r="36" spans="1:4" ht="15.75" customHeight="1">
      <c r="A36" s="39" t="s">
        <v>63</v>
      </c>
      <c r="B36" s="40"/>
      <c r="C36" s="41">
        <v>3243</v>
      </c>
      <c r="D36" s="44">
        <f t="shared" si="0"/>
        <v>3243</v>
      </c>
    </row>
    <row r="37" spans="1:4" ht="15.75" customHeight="1">
      <c r="A37" s="15" t="s">
        <v>64</v>
      </c>
      <c r="B37" s="16"/>
      <c r="C37" s="16">
        <v>11268</v>
      </c>
      <c r="D37" s="37">
        <f t="shared" si="0"/>
        <v>11268</v>
      </c>
    </row>
    <row r="38" spans="1:4" ht="15.75" customHeight="1">
      <c r="A38" s="15" t="s">
        <v>65</v>
      </c>
      <c r="B38" s="16"/>
      <c r="C38" s="16">
        <v>1720</v>
      </c>
      <c r="D38" s="37">
        <f t="shared" si="0"/>
        <v>1720</v>
      </c>
    </row>
    <row r="39" spans="1:4" ht="15.75" customHeight="1">
      <c r="A39" s="15" t="s">
        <v>66</v>
      </c>
      <c r="B39" s="16">
        <v>10000</v>
      </c>
      <c r="C39" s="16"/>
      <c r="D39" s="37">
        <f>+C39+B39</f>
        <v>10000</v>
      </c>
    </row>
    <row r="40" spans="1:4" ht="15.75" customHeight="1">
      <c r="A40" s="15" t="s">
        <v>67</v>
      </c>
      <c r="B40" s="16"/>
      <c r="C40" s="16">
        <v>263</v>
      </c>
      <c r="D40" s="37">
        <f>+C40+B40</f>
        <v>263</v>
      </c>
    </row>
    <row r="41" spans="1:4" ht="15.75" customHeight="1" thickBot="1">
      <c r="A41" s="42" t="s">
        <v>13</v>
      </c>
      <c r="B41" s="43">
        <f>B14+B18+B19+B20+B23+B24+B25+B27+B28+B29+B39+B32+B26+B37+B38+B40</f>
        <v>1381581</v>
      </c>
      <c r="C41" s="43">
        <f>C14+C18+C19+C20+C23+C24+C25+C27+C28+C29+C39+C32+C26+C37+C38+C40</f>
        <v>110382</v>
      </c>
      <c r="D41" s="47">
        <f>D14+D18+D19+D20+D23+D24+D25+D27+D28+D29+D39+D32+D26+D37+D38+D40</f>
        <v>1491963</v>
      </c>
    </row>
    <row r="42" spans="1:4" ht="15.75" customHeight="1">
      <c r="A42" s="8"/>
      <c r="B42" s="9"/>
      <c r="C42" s="9"/>
      <c r="D42" s="9"/>
    </row>
    <row r="43" spans="1:4" ht="15.75" customHeight="1">
      <c r="A43" s="8"/>
      <c r="B43" s="9"/>
      <c r="C43" s="9"/>
      <c r="D43" s="9"/>
    </row>
    <row r="44" spans="1:4" ht="15.75" customHeight="1">
      <c r="A44" s="8"/>
      <c r="B44" s="9"/>
      <c r="C44" s="9"/>
      <c r="D44" s="9"/>
    </row>
    <row r="45" spans="1:4" ht="15.75" customHeight="1">
      <c r="A45" s="52" t="s">
        <v>15</v>
      </c>
      <c r="B45" s="52"/>
      <c r="C45" s="52"/>
      <c r="D45" s="52"/>
    </row>
    <row r="46" spans="1:4" ht="15.75" customHeight="1">
      <c r="A46" s="8"/>
      <c r="B46" s="9"/>
      <c r="C46" s="9"/>
      <c r="D46" s="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62" spans="1:4" ht="12.75">
      <c r="A62" s="48"/>
      <c r="B62" s="48"/>
      <c r="C62" s="48"/>
      <c r="D62" s="48"/>
    </row>
  </sheetData>
  <mergeCells count="5">
    <mergeCell ref="A4:D4"/>
    <mergeCell ref="A5:D5"/>
    <mergeCell ref="A7:D7"/>
    <mergeCell ref="A62:D62"/>
    <mergeCell ref="A45:D4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48" sqref="A48"/>
    </sheetView>
  </sheetViews>
  <sheetFormatPr defaultColWidth="9.140625" defaultRowHeight="12.75"/>
  <cols>
    <col min="1" max="1" width="72.57421875" style="0" customWidth="1"/>
  </cols>
  <sheetData>
    <row r="1" ht="15.75">
      <c r="D1" s="24" t="s">
        <v>124</v>
      </c>
    </row>
    <row r="2" ht="19.5">
      <c r="A2" s="73"/>
    </row>
    <row r="3" spans="1:4" ht="16.5">
      <c r="A3" s="53" t="s">
        <v>125</v>
      </c>
      <c r="B3" s="53"/>
      <c r="C3" s="53"/>
      <c r="D3" s="53"/>
    </row>
    <row r="4" spans="1:4" ht="16.5">
      <c r="A4" s="53" t="s">
        <v>126</v>
      </c>
      <c r="B4" s="53"/>
      <c r="C4" s="53"/>
      <c r="D4" s="53"/>
    </row>
    <row r="5" spans="1:4" ht="16.5">
      <c r="A5" s="74"/>
      <c r="D5" s="24" t="s">
        <v>77</v>
      </c>
    </row>
    <row r="6" spans="2:4" ht="38.25">
      <c r="B6" s="75" t="s">
        <v>127</v>
      </c>
      <c r="C6" s="75" t="s">
        <v>79</v>
      </c>
      <c r="D6" s="76" t="s">
        <v>80</v>
      </c>
    </row>
    <row r="7" spans="1:4" ht="16.5" customHeight="1">
      <c r="A7" s="77" t="s">
        <v>128</v>
      </c>
      <c r="B7" s="78">
        <v>29325</v>
      </c>
      <c r="C7" s="78">
        <v>2702</v>
      </c>
      <c r="D7" s="78">
        <f>+C7+B7</f>
        <v>32027</v>
      </c>
    </row>
    <row r="8" spans="1:4" ht="16.5" customHeight="1">
      <c r="A8" s="77" t="s">
        <v>129</v>
      </c>
      <c r="B8" s="78">
        <v>6850</v>
      </c>
      <c r="C8" s="78"/>
      <c r="D8" s="78">
        <f aca="true" t="shared" si="0" ref="D8:D18">+C8+B8</f>
        <v>6850</v>
      </c>
    </row>
    <row r="9" spans="1:4" ht="16.5" customHeight="1">
      <c r="A9" s="77" t="s">
        <v>130</v>
      </c>
      <c r="B9" s="78">
        <v>8800</v>
      </c>
      <c r="C9" s="78">
        <v>257</v>
      </c>
      <c r="D9" s="78">
        <f t="shared" si="0"/>
        <v>9057</v>
      </c>
    </row>
    <row r="10" spans="1:4" ht="16.5" customHeight="1">
      <c r="A10" s="77" t="s">
        <v>131</v>
      </c>
      <c r="B10" s="78">
        <v>3451</v>
      </c>
      <c r="C10" s="78"/>
      <c r="D10" s="78">
        <f t="shared" si="0"/>
        <v>3451</v>
      </c>
    </row>
    <row r="11" spans="1:4" ht="16.5" customHeight="1">
      <c r="A11" s="77" t="s">
        <v>132</v>
      </c>
      <c r="B11" s="77">
        <v>2000</v>
      </c>
      <c r="C11" s="78"/>
      <c r="D11" s="78">
        <f t="shared" si="0"/>
        <v>2000</v>
      </c>
    </row>
    <row r="12" spans="1:4" ht="16.5" customHeight="1">
      <c r="A12" s="77" t="s">
        <v>116</v>
      </c>
      <c r="B12" s="77"/>
      <c r="C12" s="78">
        <v>126</v>
      </c>
      <c r="D12" s="78">
        <f t="shared" si="0"/>
        <v>126</v>
      </c>
    </row>
    <row r="13" spans="1:4" ht="16.5" customHeight="1">
      <c r="A13" s="77" t="s">
        <v>133</v>
      </c>
      <c r="B13" s="77">
        <v>1400</v>
      </c>
      <c r="C13" s="78"/>
      <c r="D13" s="78">
        <f t="shared" si="0"/>
        <v>1400</v>
      </c>
    </row>
    <row r="14" spans="1:4" ht="16.5" customHeight="1">
      <c r="A14" s="77" t="s">
        <v>134</v>
      </c>
      <c r="B14" s="78">
        <v>350</v>
      </c>
      <c r="C14" s="78"/>
      <c r="D14" s="78">
        <f t="shared" si="0"/>
        <v>350</v>
      </c>
    </row>
    <row r="15" spans="1:4" ht="16.5" customHeight="1">
      <c r="A15" s="77" t="s">
        <v>135</v>
      </c>
      <c r="B15" s="77">
        <v>50</v>
      </c>
      <c r="C15" s="78"/>
      <c r="D15" s="78">
        <f t="shared" si="0"/>
        <v>50</v>
      </c>
    </row>
    <row r="16" spans="1:4" ht="16.5" customHeight="1">
      <c r="A16" s="77" t="s">
        <v>136</v>
      </c>
      <c r="B16" s="77">
        <v>400</v>
      </c>
      <c r="C16" s="78"/>
      <c r="D16" s="78">
        <f t="shared" si="0"/>
        <v>400</v>
      </c>
    </row>
    <row r="17" spans="1:4" ht="16.5" customHeight="1">
      <c r="A17" s="77" t="s">
        <v>137</v>
      </c>
      <c r="B17" s="77">
        <v>100</v>
      </c>
      <c r="C17" s="78"/>
      <c r="D17" s="78">
        <f t="shared" si="0"/>
        <v>100</v>
      </c>
    </row>
    <row r="18" spans="1:4" ht="16.5">
      <c r="A18" s="77" t="s">
        <v>138</v>
      </c>
      <c r="B18" s="78">
        <v>600</v>
      </c>
      <c r="C18" s="78">
        <v>-120</v>
      </c>
      <c r="D18" s="78">
        <f t="shared" si="0"/>
        <v>480</v>
      </c>
    </row>
    <row r="19" spans="1:4" ht="37.5">
      <c r="A19" s="79" t="s">
        <v>139</v>
      </c>
      <c r="B19" s="80">
        <f>SUM(B7:B18)</f>
        <v>53326</v>
      </c>
      <c r="C19" s="80">
        <f>SUM(C7:C18)</f>
        <v>2965</v>
      </c>
      <c r="D19" s="80">
        <f>+C19+B19</f>
        <v>56291</v>
      </c>
    </row>
    <row r="20" ht="15.75">
      <c r="A20" s="81" t="s">
        <v>140</v>
      </c>
    </row>
    <row r="21" ht="16.5">
      <c r="A21" s="74"/>
    </row>
    <row r="22" ht="16.5">
      <c r="A22" s="82" t="s">
        <v>141</v>
      </c>
    </row>
    <row r="23" ht="16.5">
      <c r="A23" s="82"/>
    </row>
    <row r="24" spans="1:4" ht="16.5">
      <c r="A24" s="74"/>
      <c r="C24" s="66"/>
      <c r="D24" s="66"/>
    </row>
    <row r="25" spans="1:4" ht="16.5" customHeight="1">
      <c r="A25" s="83" t="s">
        <v>142</v>
      </c>
      <c r="B25" s="84">
        <v>66</v>
      </c>
      <c r="C25" s="58"/>
      <c r="D25" s="84">
        <f>+B25+C25</f>
        <v>66</v>
      </c>
    </row>
    <row r="26" spans="1:4" ht="16.5" customHeight="1">
      <c r="A26" s="83" t="s">
        <v>143</v>
      </c>
      <c r="B26" s="84">
        <v>50</v>
      </c>
      <c r="C26" s="58"/>
      <c r="D26" s="84">
        <f>+B26+C26</f>
        <v>50</v>
      </c>
    </row>
    <row r="27" spans="1:4" ht="16.5" customHeight="1">
      <c r="A27" s="85" t="s">
        <v>139</v>
      </c>
      <c r="B27" s="86">
        <f>SUM(B25:B26)</f>
        <v>116</v>
      </c>
      <c r="C27" s="86">
        <v>0</v>
      </c>
      <c r="D27" s="86">
        <f>+B27+C27</f>
        <v>116</v>
      </c>
    </row>
    <row r="28" spans="1:4" ht="16.5">
      <c r="A28" s="82"/>
      <c r="B28" s="87"/>
      <c r="D28" s="66"/>
    </row>
    <row r="29" spans="1:2" ht="16.5">
      <c r="A29" s="82"/>
      <c r="B29" s="87"/>
    </row>
    <row r="30" ht="16.5">
      <c r="A30" s="74"/>
    </row>
    <row r="31" spans="1:2" ht="16.5">
      <c r="A31" s="53" t="s">
        <v>144</v>
      </c>
      <c r="B31" s="53"/>
    </row>
    <row r="32" ht="15.75">
      <c r="A32" s="24" t="s">
        <v>145</v>
      </c>
    </row>
    <row r="33" ht="15.75">
      <c r="D33" s="24"/>
    </row>
    <row r="34" spans="1:4" ht="16.5" customHeight="1">
      <c r="A34" s="88" t="s">
        <v>146</v>
      </c>
      <c r="B34" s="78"/>
      <c r="C34" s="58"/>
      <c r="D34" s="58"/>
    </row>
    <row r="35" spans="1:4" ht="16.5" customHeight="1">
      <c r="A35" s="77" t="s">
        <v>147</v>
      </c>
      <c r="B35" s="78">
        <v>800</v>
      </c>
      <c r="C35" s="58"/>
      <c r="D35" s="78">
        <f>+B35+C35</f>
        <v>800</v>
      </c>
    </row>
    <row r="36" spans="1:4" ht="16.5" customHeight="1">
      <c r="A36" s="88" t="s">
        <v>148</v>
      </c>
      <c r="B36" s="78"/>
      <c r="C36" s="58"/>
      <c r="D36" s="78"/>
    </row>
    <row r="37" spans="1:4" ht="16.5" customHeight="1">
      <c r="A37" s="77" t="s">
        <v>149</v>
      </c>
      <c r="B37" s="78">
        <v>1267</v>
      </c>
      <c r="C37" s="58"/>
      <c r="D37" s="78">
        <f aca="true" t="shared" si="1" ref="D37:D43">+B37+C37</f>
        <v>1267</v>
      </c>
    </row>
    <row r="38" spans="1:4" ht="16.5" customHeight="1">
      <c r="A38" s="88" t="s">
        <v>150</v>
      </c>
      <c r="B38" s="78"/>
      <c r="C38" s="58"/>
      <c r="D38" s="78"/>
    </row>
    <row r="39" spans="1:4" ht="16.5" customHeight="1">
      <c r="A39" s="77" t="s">
        <v>149</v>
      </c>
      <c r="B39" s="78">
        <v>3743</v>
      </c>
      <c r="C39" s="58"/>
      <c r="D39" s="78">
        <f t="shared" si="1"/>
        <v>3743</v>
      </c>
    </row>
    <row r="40" spans="1:4" ht="16.5" customHeight="1">
      <c r="A40" s="77" t="s">
        <v>151</v>
      </c>
      <c r="B40" s="78">
        <v>1100</v>
      </c>
      <c r="C40" s="58"/>
      <c r="D40" s="78">
        <f t="shared" si="1"/>
        <v>1100</v>
      </c>
    </row>
    <row r="41" spans="1:4" ht="16.5" customHeight="1">
      <c r="A41" s="89" t="s">
        <v>152</v>
      </c>
      <c r="B41" s="78">
        <v>272</v>
      </c>
      <c r="C41" s="58"/>
      <c r="D41" s="78">
        <f t="shared" si="1"/>
        <v>272</v>
      </c>
    </row>
    <row r="42" spans="1:4" ht="16.5" customHeight="1">
      <c r="A42" s="90" t="s">
        <v>153</v>
      </c>
      <c r="B42" s="78"/>
      <c r="C42" s="58"/>
      <c r="D42" s="78"/>
    </row>
    <row r="43" spans="1:4" ht="16.5" customHeight="1">
      <c r="A43" s="89" t="s">
        <v>154</v>
      </c>
      <c r="B43" s="78">
        <v>60</v>
      </c>
      <c r="C43" s="58"/>
      <c r="D43" s="78">
        <f t="shared" si="1"/>
        <v>60</v>
      </c>
    </row>
    <row r="44" spans="1:4" ht="37.5">
      <c r="A44" s="79" t="s">
        <v>139</v>
      </c>
      <c r="B44" s="80">
        <f>B41+B40+B39+B37+B35+B43</f>
        <v>7242</v>
      </c>
      <c r="C44" s="80">
        <f>C41+C40+C39+C37+C35+C43</f>
        <v>0</v>
      </c>
      <c r="D44" s="80">
        <f>D41+D40+D39+D37+D35+D43</f>
        <v>7242</v>
      </c>
    </row>
  </sheetData>
  <mergeCells count="3">
    <mergeCell ref="A3:D3"/>
    <mergeCell ref="A4:D4"/>
    <mergeCell ref="A31:B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B17" sqref="B17"/>
    </sheetView>
  </sheetViews>
  <sheetFormatPr defaultColWidth="9.140625" defaultRowHeight="12.75"/>
  <cols>
    <col min="1" max="1" width="62.7109375" style="0" customWidth="1"/>
    <col min="2" max="2" width="19.7109375" style="0" customWidth="1"/>
    <col min="4" max="4" width="15.421875" style="0" customWidth="1"/>
  </cols>
  <sheetData>
    <row r="1" ht="15.75">
      <c r="D1" s="24" t="s">
        <v>74</v>
      </c>
    </row>
    <row r="2" spans="1:4" ht="16.5">
      <c r="A2" s="53" t="s">
        <v>75</v>
      </c>
      <c r="B2" s="53"/>
      <c r="C2" s="53"/>
      <c r="D2" s="53"/>
    </row>
    <row r="3" spans="1:4" ht="16.5">
      <c r="A3" s="53" t="s">
        <v>76</v>
      </c>
      <c r="B3" s="53"/>
      <c r="C3" s="53"/>
      <c r="D3" s="53"/>
    </row>
    <row r="4" spans="1:4" ht="31.5">
      <c r="A4" s="6"/>
      <c r="B4" s="6"/>
      <c r="D4" s="54" t="s">
        <v>77</v>
      </c>
    </row>
    <row r="5" spans="1:4" ht="47.25">
      <c r="A5" s="55"/>
      <c r="B5" s="55" t="s">
        <v>78</v>
      </c>
      <c r="C5" s="55" t="s">
        <v>79</v>
      </c>
      <c r="D5" s="55" t="s">
        <v>80</v>
      </c>
    </row>
    <row r="6" spans="1:4" ht="18" customHeight="1">
      <c r="A6" s="56" t="s">
        <v>81</v>
      </c>
      <c r="B6" s="57">
        <v>10000</v>
      </c>
      <c r="C6" s="58"/>
      <c r="D6" s="57">
        <f>+B6+C6</f>
        <v>10000</v>
      </c>
    </row>
    <row r="7" spans="1:4" ht="18" customHeight="1">
      <c r="A7" s="56" t="s">
        <v>82</v>
      </c>
      <c r="B7" s="57">
        <f>SUM(B8:B11)</f>
        <v>270320</v>
      </c>
      <c r="C7" s="58"/>
      <c r="D7" s="57">
        <f aca="true" t="shared" si="0" ref="D7:D18">+B7+C7</f>
        <v>270320</v>
      </c>
    </row>
    <row r="8" spans="1:4" ht="18" customHeight="1">
      <c r="A8" s="56" t="s">
        <v>83</v>
      </c>
      <c r="B8" s="57">
        <v>203091</v>
      </c>
      <c r="C8" s="57"/>
      <c r="D8" s="57">
        <f t="shared" si="0"/>
        <v>203091</v>
      </c>
    </row>
    <row r="9" spans="1:4" ht="18" customHeight="1">
      <c r="A9" s="56" t="s">
        <v>84</v>
      </c>
      <c r="B9" s="57">
        <v>54157</v>
      </c>
      <c r="C9" s="57"/>
      <c r="D9" s="57">
        <f t="shared" si="0"/>
        <v>54157</v>
      </c>
    </row>
    <row r="10" spans="1:4" ht="18" customHeight="1">
      <c r="A10" s="59" t="s">
        <v>85</v>
      </c>
      <c r="B10" s="57">
        <v>6770</v>
      </c>
      <c r="C10" s="57"/>
      <c r="D10" s="57">
        <f t="shared" si="0"/>
        <v>6770</v>
      </c>
    </row>
    <row r="11" spans="1:4" ht="18" customHeight="1">
      <c r="A11" s="59" t="s">
        <v>86</v>
      </c>
      <c r="B11" s="57">
        <v>6302</v>
      </c>
      <c r="C11" s="57"/>
      <c r="D11" s="57">
        <f t="shared" si="0"/>
        <v>6302</v>
      </c>
    </row>
    <row r="12" spans="1:4" ht="18" customHeight="1">
      <c r="A12" s="56" t="s">
        <v>87</v>
      </c>
      <c r="B12" s="57">
        <v>19297</v>
      </c>
      <c r="C12" s="58"/>
      <c r="D12" s="57">
        <f t="shared" si="0"/>
        <v>19297</v>
      </c>
    </row>
    <row r="13" spans="1:4" ht="18" customHeight="1">
      <c r="A13" s="56" t="s">
        <v>88</v>
      </c>
      <c r="B13" s="57">
        <v>300</v>
      </c>
      <c r="C13" s="58"/>
      <c r="D13" s="57">
        <f t="shared" si="0"/>
        <v>300</v>
      </c>
    </row>
    <row r="14" spans="1:4" ht="18" customHeight="1">
      <c r="A14" s="56" t="s">
        <v>89</v>
      </c>
      <c r="B14" s="57">
        <v>1230</v>
      </c>
      <c r="C14" s="58"/>
      <c r="D14" s="57">
        <f t="shared" si="0"/>
        <v>1230</v>
      </c>
    </row>
    <row r="15" spans="1:4" ht="18" customHeight="1">
      <c r="A15" s="56" t="s">
        <v>90</v>
      </c>
      <c r="B15" s="57">
        <v>28726</v>
      </c>
      <c r="C15" s="58"/>
      <c r="D15" s="57">
        <f t="shared" si="0"/>
        <v>28726</v>
      </c>
    </row>
    <row r="16" spans="1:4" ht="18" customHeight="1">
      <c r="A16" s="56" t="s">
        <v>91</v>
      </c>
      <c r="B16" s="57">
        <v>11254</v>
      </c>
      <c r="C16" s="58"/>
      <c r="D16" s="57">
        <f t="shared" si="0"/>
        <v>11254</v>
      </c>
    </row>
    <row r="17" spans="1:4" ht="18" customHeight="1">
      <c r="A17" s="56" t="s">
        <v>92</v>
      </c>
      <c r="B17" s="57"/>
      <c r="C17" s="57">
        <v>126</v>
      </c>
      <c r="D17" s="57">
        <f t="shared" si="0"/>
        <v>126</v>
      </c>
    </row>
    <row r="18" spans="1:4" ht="18" customHeight="1">
      <c r="A18" s="56" t="s">
        <v>93</v>
      </c>
      <c r="B18" s="57"/>
      <c r="C18" s="57">
        <v>2994</v>
      </c>
      <c r="D18" s="57">
        <f t="shared" si="0"/>
        <v>2994</v>
      </c>
    </row>
    <row r="19" spans="1:4" ht="18" customHeight="1">
      <c r="A19" s="56" t="s">
        <v>94</v>
      </c>
      <c r="B19" s="60">
        <f>+B6+B7+B13+B16+B15+B12+B14+B17+B18</f>
        <v>341127</v>
      </c>
      <c r="C19" s="60">
        <f>+C6+C7+C13+C16+C15+C12+C14+C17+C18</f>
        <v>3120</v>
      </c>
      <c r="D19" s="60">
        <f>+D6+D7+D13+D16+D15+D12+D14+D17+D18</f>
        <v>344247</v>
      </c>
    </row>
    <row r="20" spans="1:2" ht="18" customHeight="1">
      <c r="A20" s="61"/>
      <c r="B20" s="61"/>
    </row>
    <row r="21" spans="1:4" ht="18" customHeight="1">
      <c r="A21" s="53" t="s">
        <v>95</v>
      </c>
      <c r="B21" s="53"/>
      <c r="C21" s="53"/>
      <c r="D21" s="53"/>
    </row>
    <row r="22" spans="1:4" ht="18" customHeight="1">
      <c r="A22" s="53" t="s">
        <v>76</v>
      </c>
      <c r="B22" s="53"/>
      <c r="C22" s="53"/>
      <c r="D22" s="53"/>
    </row>
    <row r="23" spans="1:4" ht="18" customHeight="1">
      <c r="A23" s="55"/>
      <c r="B23" s="55"/>
      <c r="D23" s="62" t="s">
        <v>77</v>
      </c>
    </row>
    <row r="24" spans="1:4" ht="18" customHeight="1">
      <c r="A24" s="56" t="s">
        <v>96</v>
      </c>
      <c r="B24" s="57">
        <v>9817</v>
      </c>
      <c r="C24" s="57">
        <v>2698</v>
      </c>
      <c r="D24" s="57">
        <f>+C24+B24</f>
        <v>12515</v>
      </c>
    </row>
    <row r="25" spans="1:4" ht="18" customHeight="1">
      <c r="A25" s="56" t="s">
        <v>97</v>
      </c>
      <c r="B25" s="57">
        <v>10000</v>
      </c>
      <c r="C25" s="57">
        <v>-7698</v>
      </c>
      <c r="D25" s="57">
        <f>+C25+B25</f>
        <v>2302</v>
      </c>
    </row>
    <row r="26" spans="1:4" ht="18" customHeight="1">
      <c r="A26" s="56" t="s">
        <v>98</v>
      </c>
      <c r="B26" s="57"/>
      <c r="C26" s="57">
        <v>4344</v>
      </c>
      <c r="D26" s="57">
        <f>+C26+B26</f>
        <v>4344</v>
      </c>
    </row>
    <row r="27" spans="1:4" ht="18" customHeight="1">
      <c r="A27" s="63" t="s">
        <v>99</v>
      </c>
      <c r="B27" s="57">
        <v>5000</v>
      </c>
      <c r="C27" s="57">
        <v>600</v>
      </c>
      <c r="D27" s="57">
        <f>+C27+B27</f>
        <v>5600</v>
      </c>
    </row>
    <row r="28" spans="1:4" ht="18" customHeight="1">
      <c r="A28" s="63" t="s">
        <v>100</v>
      </c>
      <c r="B28" s="60">
        <f>SUM(B24:B27)</f>
        <v>24817</v>
      </c>
      <c r="C28" s="60">
        <f>SUM(C24:C27)</f>
        <v>-56</v>
      </c>
      <c r="D28" s="60">
        <f>SUM(D24:D27)</f>
        <v>24761</v>
      </c>
    </row>
    <row r="29" spans="1:4" ht="18" customHeight="1">
      <c r="A29" s="64"/>
      <c r="B29" s="65"/>
      <c r="D29" s="66"/>
    </row>
    <row r="30" spans="1:4" ht="18" customHeight="1">
      <c r="A30" s="63" t="s">
        <v>101</v>
      </c>
      <c r="B30" s="67">
        <v>1230</v>
      </c>
      <c r="C30" s="58"/>
      <c r="D30" s="57">
        <f>+C30+B30</f>
        <v>1230</v>
      </c>
    </row>
    <row r="31" spans="1:4" ht="18" customHeight="1">
      <c r="A31" s="68" t="s">
        <v>102</v>
      </c>
      <c r="B31" s="67">
        <v>10000</v>
      </c>
      <c r="C31" s="58"/>
      <c r="D31" s="67">
        <f aca="true" t="shared" si="1" ref="D31:D42">+C31+B31</f>
        <v>10000</v>
      </c>
    </row>
    <row r="32" spans="1:4" ht="18" customHeight="1">
      <c r="A32" s="56" t="s">
        <v>82</v>
      </c>
      <c r="B32" s="57">
        <v>270788</v>
      </c>
      <c r="C32" s="58"/>
      <c r="D32" s="67">
        <f t="shared" si="1"/>
        <v>270788</v>
      </c>
    </row>
    <row r="33" spans="1:4" ht="18" customHeight="1">
      <c r="A33" s="56" t="s">
        <v>103</v>
      </c>
      <c r="B33" s="57">
        <v>4042</v>
      </c>
      <c r="C33" s="58"/>
      <c r="D33" s="67">
        <f t="shared" si="1"/>
        <v>4042</v>
      </c>
    </row>
    <row r="34" spans="1:4" ht="18" customHeight="1">
      <c r="A34" s="56" t="s">
        <v>104</v>
      </c>
      <c r="B34" s="57">
        <v>4800</v>
      </c>
      <c r="C34" s="58"/>
      <c r="D34" s="67">
        <f t="shared" si="1"/>
        <v>4800</v>
      </c>
    </row>
    <row r="35" spans="1:4" ht="18" customHeight="1">
      <c r="A35" s="56" t="s">
        <v>105</v>
      </c>
      <c r="B35" s="57">
        <v>6000</v>
      </c>
      <c r="C35" s="58"/>
      <c r="D35" s="67">
        <f t="shared" si="1"/>
        <v>6000</v>
      </c>
    </row>
    <row r="36" spans="1:4" ht="18" customHeight="1">
      <c r="A36" s="56" t="s">
        <v>106</v>
      </c>
      <c r="B36" s="57">
        <v>14280</v>
      </c>
      <c r="C36" s="58"/>
      <c r="D36" s="67">
        <f t="shared" si="1"/>
        <v>14280</v>
      </c>
    </row>
    <row r="37" spans="1:4" ht="18" customHeight="1">
      <c r="A37" s="56" t="s">
        <v>107</v>
      </c>
      <c r="B37" s="57">
        <v>13806</v>
      </c>
      <c r="C37" s="58"/>
      <c r="D37" s="67">
        <f t="shared" si="1"/>
        <v>13806</v>
      </c>
    </row>
    <row r="38" spans="1:4" ht="18" customHeight="1">
      <c r="A38" s="56" t="s">
        <v>108</v>
      </c>
      <c r="B38" s="57"/>
      <c r="C38" s="57">
        <v>2500</v>
      </c>
      <c r="D38" s="67">
        <f t="shared" si="1"/>
        <v>2500</v>
      </c>
    </row>
    <row r="39" spans="1:4" ht="18" customHeight="1">
      <c r="A39" s="56" t="s">
        <v>109</v>
      </c>
      <c r="B39" s="57"/>
      <c r="C39" s="57">
        <v>72</v>
      </c>
      <c r="D39" s="67">
        <f t="shared" si="1"/>
        <v>72</v>
      </c>
    </row>
    <row r="40" spans="1:4" ht="18" customHeight="1">
      <c r="A40" s="56" t="s">
        <v>110</v>
      </c>
      <c r="B40" s="57"/>
      <c r="C40" s="57">
        <v>5000</v>
      </c>
      <c r="D40" s="67">
        <f t="shared" si="1"/>
        <v>5000</v>
      </c>
    </row>
    <row r="41" spans="1:4" ht="18" customHeight="1">
      <c r="A41" s="56" t="s">
        <v>111</v>
      </c>
      <c r="B41" s="57"/>
      <c r="C41" s="57">
        <v>2761</v>
      </c>
      <c r="D41" s="67">
        <f t="shared" si="1"/>
        <v>2761</v>
      </c>
    </row>
    <row r="42" spans="1:4" ht="18" customHeight="1">
      <c r="A42" s="56" t="s">
        <v>112</v>
      </c>
      <c r="B42" s="57"/>
      <c r="C42" s="57">
        <v>1200</v>
      </c>
      <c r="D42" s="67">
        <f t="shared" si="1"/>
        <v>1200</v>
      </c>
    </row>
    <row r="43" spans="1:4" ht="18" customHeight="1">
      <c r="A43" s="56" t="s">
        <v>113</v>
      </c>
      <c r="B43" s="60">
        <f>SUM(B30:B42)</f>
        <v>324946</v>
      </c>
      <c r="C43" s="60">
        <f>SUM(C30:C42)</f>
        <v>11533</v>
      </c>
      <c r="D43" s="60">
        <f>SUM(D30:D42)</f>
        <v>336479</v>
      </c>
    </row>
    <row r="44" spans="1:4" ht="18" customHeight="1">
      <c r="A44" s="69"/>
      <c r="B44" s="69"/>
      <c r="C44" s="70"/>
      <c r="D44" s="66"/>
    </row>
    <row r="45" spans="1:4" ht="18" customHeight="1">
      <c r="A45" s="59" t="s">
        <v>114</v>
      </c>
      <c r="B45" s="59"/>
      <c r="C45" s="57">
        <v>11268</v>
      </c>
      <c r="D45" s="57">
        <f>+C45+B45</f>
        <v>11268</v>
      </c>
    </row>
    <row r="46" spans="1:4" ht="18" customHeight="1">
      <c r="A46" s="59" t="s">
        <v>115</v>
      </c>
      <c r="B46" s="57">
        <v>2000</v>
      </c>
      <c r="C46" s="58"/>
      <c r="D46" s="57">
        <f aca="true" t="shared" si="2" ref="D46:D53">+C46+B46</f>
        <v>2000</v>
      </c>
    </row>
    <row r="47" spans="1:4" ht="18" customHeight="1">
      <c r="A47" s="59" t="s">
        <v>116</v>
      </c>
      <c r="B47" s="57"/>
      <c r="C47" s="57">
        <v>126</v>
      </c>
      <c r="D47" s="57">
        <f t="shared" si="2"/>
        <v>126</v>
      </c>
    </row>
    <row r="48" spans="1:4" ht="18" customHeight="1">
      <c r="A48" s="59" t="s">
        <v>117</v>
      </c>
      <c r="B48" s="57">
        <f>SUM(B49+B50)</f>
        <v>7220</v>
      </c>
      <c r="C48" s="58"/>
      <c r="D48" s="57">
        <f t="shared" si="2"/>
        <v>7220</v>
      </c>
    </row>
    <row r="49" spans="1:4" ht="18" customHeight="1">
      <c r="A49" s="59" t="s">
        <v>118</v>
      </c>
      <c r="B49" s="59">
        <v>6611</v>
      </c>
      <c r="C49" s="57"/>
      <c r="D49" s="57">
        <f t="shared" si="2"/>
        <v>6611</v>
      </c>
    </row>
    <row r="50" spans="1:4" ht="18" customHeight="1">
      <c r="A50" s="59" t="s">
        <v>119</v>
      </c>
      <c r="B50" s="59">
        <v>609</v>
      </c>
      <c r="C50" s="57"/>
      <c r="D50" s="57">
        <f t="shared" si="2"/>
        <v>609</v>
      </c>
    </row>
    <row r="51" spans="1:4" ht="18" customHeight="1">
      <c r="A51" s="59" t="s">
        <v>120</v>
      </c>
      <c r="B51" s="57">
        <f>SUM(B52:B53)</f>
        <v>5121</v>
      </c>
      <c r="C51" s="58"/>
      <c r="D51" s="57">
        <f t="shared" si="2"/>
        <v>5121</v>
      </c>
    </row>
    <row r="52" spans="1:4" ht="18" customHeight="1">
      <c r="A52" s="59" t="s">
        <v>121</v>
      </c>
      <c r="B52" s="59">
        <v>4580</v>
      </c>
      <c r="C52" s="57"/>
      <c r="D52" s="57">
        <f t="shared" si="2"/>
        <v>4580</v>
      </c>
    </row>
    <row r="53" spans="1:4" ht="18" customHeight="1">
      <c r="A53" s="71" t="s">
        <v>122</v>
      </c>
      <c r="B53" s="59">
        <v>541</v>
      </c>
      <c r="C53" s="57"/>
      <c r="D53" s="57">
        <f t="shared" si="2"/>
        <v>541</v>
      </c>
    </row>
    <row r="54" spans="1:4" ht="18" customHeight="1">
      <c r="A54" s="56" t="s">
        <v>123</v>
      </c>
      <c r="B54" s="72">
        <f>+B43+B46+B48+B51+B28+B45+B47</f>
        <v>364104</v>
      </c>
      <c r="C54" s="72">
        <f>+C43+C46+C48+C51+C28+C45+C47</f>
        <v>22871</v>
      </c>
      <c r="D54" s="72">
        <f>+D43+D46+D48+D51+D28+D45+D47</f>
        <v>386975</v>
      </c>
    </row>
  </sheetData>
  <mergeCells count="4">
    <mergeCell ref="A2:D2"/>
    <mergeCell ref="A3:D3"/>
    <mergeCell ref="A21:D21"/>
    <mergeCell ref="A22:D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25">
      <selection activeCell="A41" sqref="A41:IV41"/>
    </sheetView>
  </sheetViews>
  <sheetFormatPr defaultColWidth="9.140625" defaultRowHeight="12.75"/>
  <cols>
    <col min="1" max="1" width="70.8515625" style="0" customWidth="1"/>
    <col min="2" max="2" width="12.8515625" style="0" customWidth="1"/>
    <col min="3" max="3" width="12.00390625" style="0" customWidth="1"/>
    <col min="4" max="4" width="15.28125" style="0" customWidth="1"/>
  </cols>
  <sheetData>
    <row r="1" ht="15.75">
      <c r="D1" s="24" t="s">
        <v>155</v>
      </c>
    </row>
    <row r="2" ht="15.75">
      <c r="B2" s="24"/>
    </row>
    <row r="3" spans="1:4" ht="20.25">
      <c r="A3" s="91" t="s">
        <v>156</v>
      </c>
      <c r="B3" s="91"/>
      <c r="C3" s="91"/>
      <c r="D3" s="91"/>
    </row>
    <row r="4" spans="1:4" ht="20.25">
      <c r="A4" s="91" t="s">
        <v>126</v>
      </c>
      <c r="B4" s="91"/>
      <c r="C4" s="91"/>
      <c r="D4" s="91"/>
    </row>
    <row r="5" spans="1:2" ht="20.25">
      <c r="A5" s="92"/>
      <c r="B5" s="92"/>
    </row>
    <row r="6" spans="1:2" ht="20.25">
      <c r="A6" s="92"/>
      <c r="B6" s="92"/>
    </row>
    <row r="7" spans="1:4" ht="19.5">
      <c r="A7" s="93" t="s">
        <v>157</v>
      </c>
      <c r="B7" s="93"/>
      <c r="C7" s="93"/>
      <c r="D7" s="93"/>
    </row>
    <row r="8" spans="1:2" ht="19.5">
      <c r="A8" s="73"/>
      <c r="B8" s="73"/>
    </row>
    <row r="9" ht="15.75">
      <c r="D9" s="94" t="s">
        <v>77</v>
      </c>
    </row>
    <row r="10" spans="2:4" ht="38.25">
      <c r="B10" s="75" t="s">
        <v>127</v>
      </c>
      <c r="C10" s="75" t="s">
        <v>79</v>
      </c>
      <c r="D10" s="76" t="s">
        <v>80</v>
      </c>
    </row>
    <row r="11" spans="1:4" ht="18" customHeight="1">
      <c r="A11" s="79" t="s">
        <v>158</v>
      </c>
      <c r="B11" s="80">
        <f>B12+B13+B14+B15+B16+B17</f>
        <v>32574</v>
      </c>
      <c r="C11" s="80">
        <f>C12+C13+C14+C15+C16+C17</f>
        <v>0</v>
      </c>
      <c r="D11" s="80">
        <f>+C11+B11</f>
        <v>32574</v>
      </c>
    </row>
    <row r="12" spans="1:4" ht="18" customHeight="1">
      <c r="A12" s="77" t="s">
        <v>159</v>
      </c>
      <c r="B12" s="78">
        <v>1812</v>
      </c>
      <c r="C12" s="78"/>
      <c r="D12" s="78">
        <f aca="true" t="shared" si="0" ref="D12:D28">+C12+B12</f>
        <v>1812</v>
      </c>
    </row>
    <row r="13" spans="1:4" ht="18" customHeight="1">
      <c r="A13" s="77" t="s">
        <v>160</v>
      </c>
      <c r="B13" s="78">
        <v>14196</v>
      </c>
      <c r="C13" s="78"/>
      <c r="D13" s="78">
        <f t="shared" si="0"/>
        <v>14196</v>
      </c>
    </row>
    <row r="14" spans="1:4" ht="18" customHeight="1">
      <c r="A14" s="77" t="s">
        <v>161</v>
      </c>
      <c r="B14" s="78">
        <v>12240</v>
      </c>
      <c r="C14" s="78"/>
      <c r="D14" s="78">
        <f t="shared" si="0"/>
        <v>12240</v>
      </c>
    </row>
    <row r="15" spans="1:4" ht="18" customHeight="1">
      <c r="A15" s="77" t="s">
        <v>162</v>
      </c>
      <c r="B15" s="78">
        <v>30</v>
      </c>
      <c r="C15" s="78"/>
      <c r="D15" s="78">
        <f t="shared" si="0"/>
        <v>30</v>
      </c>
    </row>
    <row r="16" spans="1:4" ht="18" customHeight="1">
      <c r="A16" s="77" t="s">
        <v>163</v>
      </c>
      <c r="B16" s="78">
        <v>2856</v>
      </c>
      <c r="C16" s="78"/>
      <c r="D16" s="78">
        <f t="shared" si="0"/>
        <v>2856</v>
      </c>
    </row>
    <row r="17" spans="1:4" ht="18" customHeight="1">
      <c r="A17" s="77" t="s">
        <v>164</v>
      </c>
      <c r="B17" s="78">
        <v>1440</v>
      </c>
      <c r="C17" s="78"/>
      <c r="D17" s="78">
        <f t="shared" si="0"/>
        <v>1440</v>
      </c>
    </row>
    <row r="18" spans="1:4" ht="18" customHeight="1">
      <c r="A18" s="79" t="s">
        <v>165</v>
      </c>
      <c r="B18" s="80">
        <f>B19</f>
        <v>33456</v>
      </c>
      <c r="C18" s="80">
        <f>C19</f>
        <v>0</v>
      </c>
      <c r="D18" s="80">
        <f t="shared" si="0"/>
        <v>33456</v>
      </c>
    </row>
    <row r="19" spans="1:4" ht="18" customHeight="1">
      <c r="A19" s="77" t="s">
        <v>166</v>
      </c>
      <c r="B19" s="78">
        <v>33456</v>
      </c>
      <c r="C19" s="78"/>
      <c r="D19" s="78">
        <f t="shared" si="0"/>
        <v>33456</v>
      </c>
    </row>
    <row r="20" spans="1:4" ht="18" customHeight="1">
      <c r="A20" s="79" t="s">
        <v>167</v>
      </c>
      <c r="B20" s="80">
        <f>B21+B22+B23+B24+B25</f>
        <v>4954</v>
      </c>
      <c r="C20" s="80">
        <f>C21+C22+C23+C24+C25</f>
        <v>0</v>
      </c>
      <c r="D20" s="80">
        <f t="shared" si="0"/>
        <v>4954</v>
      </c>
    </row>
    <row r="21" spans="1:4" ht="18" customHeight="1">
      <c r="A21" s="77" t="s">
        <v>168</v>
      </c>
      <c r="B21" s="78">
        <v>400</v>
      </c>
      <c r="C21" s="95"/>
      <c r="D21" s="78">
        <f t="shared" si="0"/>
        <v>400</v>
      </c>
    </row>
    <row r="22" spans="1:4" ht="18" customHeight="1">
      <c r="A22" s="77" t="s">
        <v>169</v>
      </c>
      <c r="B22" s="78">
        <v>800</v>
      </c>
      <c r="C22" s="95"/>
      <c r="D22" s="78">
        <f t="shared" si="0"/>
        <v>800</v>
      </c>
    </row>
    <row r="23" spans="1:4" ht="18" customHeight="1">
      <c r="A23" s="77" t="s">
        <v>170</v>
      </c>
      <c r="B23" s="78">
        <v>440</v>
      </c>
      <c r="C23" s="95"/>
      <c r="D23" s="78">
        <f t="shared" si="0"/>
        <v>440</v>
      </c>
    </row>
    <row r="24" spans="1:4" ht="18" customHeight="1">
      <c r="A24" s="77" t="s">
        <v>171</v>
      </c>
      <c r="B24" s="78">
        <v>3000</v>
      </c>
      <c r="C24" s="95"/>
      <c r="D24" s="78">
        <f t="shared" si="0"/>
        <v>3000</v>
      </c>
    </row>
    <row r="25" spans="1:4" ht="18" customHeight="1">
      <c r="A25" s="77" t="s">
        <v>172</v>
      </c>
      <c r="B25" s="78">
        <v>314</v>
      </c>
      <c r="C25" s="95"/>
      <c r="D25" s="78">
        <f t="shared" si="0"/>
        <v>314</v>
      </c>
    </row>
    <row r="26" spans="1:4" ht="18" customHeight="1">
      <c r="A26" s="88" t="s">
        <v>173</v>
      </c>
      <c r="B26" s="96">
        <f>B27+B28</f>
        <v>814</v>
      </c>
      <c r="C26" s="95"/>
      <c r="D26" s="78">
        <f t="shared" si="0"/>
        <v>814</v>
      </c>
    </row>
    <row r="27" spans="1:4" ht="18" customHeight="1">
      <c r="A27" s="77" t="s">
        <v>174</v>
      </c>
      <c r="B27" s="78">
        <v>500</v>
      </c>
      <c r="C27" s="95"/>
      <c r="D27" s="78">
        <f t="shared" si="0"/>
        <v>500</v>
      </c>
    </row>
    <row r="28" spans="1:4" ht="18" customHeight="1">
      <c r="A28" s="77" t="s">
        <v>175</v>
      </c>
      <c r="B28" s="78">
        <v>314</v>
      </c>
      <c r="C28" s="95"/>
      <c r="D28" s="78">
        <f t="shared" si="0"/>
        <v>314</v>
      </c>
    </row>
    <row r="29" spans="1:4" ht="18" customHeight="1">
      <c r="A29" s="97" t="s">
        <v>176</v>
      </c>
      <c r="B29" s="98">
        <f>B11+B18+B20+B26</f>
        <v>71798</v>
      </c>
      <c r="C29" s="98">
        <f>C11+C18+C20+C26</f>
        <v>0</v>
      </c>
      <c r="D29" s="98">
        <f>D11+D18+D20+D26</f>
        <v>71798</v>
      </c>
    </row>
    <row r="30" ht="16.5">
      <c r="A30" s="74"/>
    </row>
    <row r="31" ht="16.5">
      <c r="A31" s="74"/>
    </row>
    <row r="32" spans="1:4" ht="19.5">
      <c r="A32" s="93" t="s">
        <v>177</v>
      </c>
      <c r="B32" s="93"/>
      <c r="C32" s="93"/>
      <c r="D32" s="93"/>
    </row>
    <row r="33" ht="20.25">
      <c r="A33" s="92"/>
    </row>
    <row r="34" spans="1:4" ht="18" customHeight="1">
      <c r="A34" s="88" t="s">
        <v>178</v>
      </c>
      <c r="B34" s="96">
        <f>SUM(B35:B37)</f>
        <v>4620</v>
      </c>
      <c r="C34" s="96">
        <f>SUM(C35:C37)</f>
        <v>54</v>
      </c>
      <c r="D34" s="96">
        <f>+B34+C34</f>
        <v>4674</v>
      </c>
    </row>
    <row r="35" spans="1:4" ht="18" customHeight="1">
      <c r="A35" s="77" t="s">
        <v>179</v>
      </c>
      <c r="B35" s="78">
        <v>3600</v>
      </c>
      <c r="C35" s="58"/>
      <c r="D35" s="78">
        <f>+B35+C35</f>
        <v>3600</v>
      </c>
    </row>
    <row r="36" spans="1:4" ht="18" customHeight="1">
      <c r="A36" s="77" t="s">
        <v>180</v>
      </c>
      <c r="B36" s="78">
        <v>1020</v>
      </c>
      <c r="C36" s="58"/>
      <c r="D36" s="78">
        <f>+B36+C36</f>
        <v>1020</v>
      </c>
    </row>
    <row r="37" spans="1:4" ht="18" customHeight="1">
      <c r="A37" s="77" t="s">
        <v>181</v>
      </c>
      <c r="B37" s="78">
        <v>0</v>
      </c>
      <c r="C37" s="78">
        <v>54</v>
      </c>
      <c r="D37" s="78">
        <f>+B37+C37</f>
        <v>54</v>
      </c>
    </row>
    <row r="38" spans="1:4" ht="18" customHeight="1">
      <c r="A38" s="97" t="s">
        <v>182</v>
      </c>
      <c r="B38" s="98">
        <f>+B34</f>
        <v>4620</v>
      </c>
      <c r="C38" s="98">
        <f>+C34</f>
        <v>54</v>
      </c>
      <c r="D38" s="98">
        <f>+D34</f>
        <v>4674</v>
      </c>
    </row>
    <row r="39" spans="1:2" ht="12.75">
      <c r="A39" s="99"/>
      <c r="B39" s="100"/>
    </row>
    <row r="40" spans="1:2" ht="12.75">
      <c r="A40" s="99"/>
      <c r="B40" s="100"/>
    </row>
    <row r="41" spans="1:4" ht="27.75" customHeight="1">
      <c r="A41" s="101" t="s">
        <v>183</v>
      </c>
      <c r="B41" s="102">
        <f>B38+B29</f>
        <v>76418</v>
      </c>
      <c r="C41" s="102">
        <f>C38+C29</f>
        <v>54</v>
      </c>
      <c r="D41" s="102">
        <f>D38+D29</f>
        <v>76472</v>
      </c>
    </row>
  </sheetData>
  <mergeCells count="6">
    <mergeCell ref="A39:A40"/>
    <mergeCell ref="B39:B40"/>
    <mergeCell ref="A3:D3"/>
    <mergeCell ref="A4:D4"/>
    <mergeCell ref="A7:D7"/>
    <mergeCell ref="A32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Telepítő</cp:lastModifiedBy>
  <cp:lastPrinted>2008-06-16T07:26:32Z</cp:lastPrinted>
  <dcterms:created xsi:type="dcterms:W3CDTF">2005-09-28T09:11:36Z</dcterms:created>
  <dcterms:modified xsi:type="dcterms:W3CDTF">2008-06-25T10:18:10Z</dcterms:modified>
  <cp:category/>
  <cp:version/>
  <cp:contentType/>
  <cp:contentStatus/>
</cp:coreProperties>
</file>