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8580" firstSheet="3" activeTab="9"/>
  </bookViews>
  <sheets>
    <sheet name="Önk. igazg." sheetId="1" r:id="rId1"/>
    <sheet name="Önk. szakfel." sheetId="2" r:id="rId2"/>
    <sheet name="szlovák önk." sheetId="3" r:id="rId3"/>
    <sheet name="Cigány önk." sheetId="4" r:id="rId4"/>
    <sheet name="Szoc. Szolg. Kp." sheetId="5" r:id="rId5"/>
    <sheet name="Szlovák Isk." sheetId="6" r:id="rId6"/>
    <sheet name="Óvoda" sheetId="7" r:id="rId7"/>
    <sheet name="Műv. Kp." sheetId="8" r:id="rId8"/>
    <sheet name="Zene" sheetId="9" r:id="rId9"/>
    <sheet name="Munka 2" sheetId="10" r:id="rId10"/>
    <sheet name="J. J. Ált. isk." sheetId="11" r:id="rId11"/>
    <sheet name="Munka 1" sheetId="12" r:id="rId12"/>
    <sheet name="Munka" sheetId="13" r:id="rId13"/>
  </sheets>
  <definedNames>
    <definedName name="_xlnm.Print_Area" localSheetId="3">'Cigány önk.'!$A$1:$D$20</definedName>
    <definedName name="_xlnm.Print_Area" localSheetId="10">'J. J. Ált. isk.'!$A$1:$C$35</definedName>
    <definedName name="_xlnm.Print_Area" localSheetId="9">'Munka 2'!#REF!</definedName>
    <definedName name="_xlnm.Print_Area" localSheetId="7">'Műv. Kp.'!$A$1:$C$34</definedName>
    <definedName name="_xlnm.Print_Area" localSheetId="0">'Önk. igazg.'!$A$1:$C$49</definedName>
    <definedName name="_xlnm.Print_Area" localSheetId="1">'Önk. szakfel.'!$A$1:$C$51</definedName>
    <definedName name="_xlnm.Print_Area" localSheetId="6">'Óvoda'!$A$1:$C$34</definedName>
    <definedName name="_xlnm.Print_Area" localSheetId="5">'Szlovák Isk.'!$A$1:$C$38</definedName>
    <definedName name="_xlnm.Print_Area" localSheetId="2">'szlovák önk.'!$A$1:$C$24</definedName>
    <definedName name="_xlnm.Print_Area" localSheetId="4">'Szoc. Szolg. Kp.'!$A$1:$C$38</definedName>
    <definedName name="_xlnm.Print_Area" localSheetId="8">'Zene'!$A$1:$C$32</definedName>
  </definedNames>
  <calcPr fullCalcOnLoad="1"/>
</workbook>
</file>

<file path=xl/sharedStrings.xml><?xml version="1.0" encoding="utf-8"?>
<sst xmlns="http://schemas.openxmlformats.org/spreadsheetml/2006/main" count="280" uniqueCount="127">
  <si>
    <t>Bevételek megnevezése</t>
  </si>
  <si>
    <t>I. Intézményi működési bevétel</t>
  </si>
  <si>
    <t xml:space="preserve">      Működési bevétel</t>
  </si>
  <si>
    <t xml:space="preserve">      Átvett pénzeszköz működésre</t>
  </si>
  <si>
    <t>BEVÉTELEK ÖSSZESEN</t>
  </si>
  <si>
    <t>Kiadások megnevezése</t>
  </si>
  <si>
    <t>I.     Személyi juttatás</t>
  </si>
  <si>
    <t xml:space="preserve">              rendszeres személyi juttatás</t>
  </si>
  <si>
    <t xml:space="preserve">              nem rendszeres személyi juttatás</t>
  </si>
  <si>
    <t xml:space="preserve">              külső személyi juttatás</t>
  </si>
  <si>
    <t>II.    Munkaadót terhelő járulékok</t>
  </si>
  <si>
    <t>III.   Dologi és egyéb folyó kiadások</t>
  </si>
  <si>
    <t>IV.   Pénzeszközátadás, egyéb támogatás</t>
  </si>
  <si>
    <t xml:space="preserve">              működési célra</t>
  </si>
  <si>
    <t xml:space="preserve">              felhalmozási célra</t>
  </si>
  <si>
    <t>V.    Támogatásértékű működési kiadás</t>
  </si>
  <si>
    <t xml:space="preserve">              Gépkocsi</t>
  </si>
  <si>
    <t xml:space="preserve">              Fejlesztések</t>
  </si>
  <si>
    <t>ÖSSZESEN</t>
  </si>
  <si>
    <t>Önkormányzati Igazgatás</t>
  </si>
  <si>
    <t>Bevételek és kiadások részletezése</t>
  </si>
  <si>
    <t>Jankó János Általános Iskola és Gimnázium</t>
  </si>
  <si>
    <t>Alapfokú Művészetoktatási Intézmény</t>
  </si>
  <si>
    <t>Művelődési Központ</t>
  </si>
  <si>
    <t>Szlovák Két Tanítási Nyelvű Általános Iskola és Óvoda</t>
  </si>
  <si>
    <t>Óvoda</t>
  </si>
  <si>
    <t>Iskola</t>
  </si>
  <si>
    <t>Szociális Szolgáltató Központ</t>
  </si>
  <si>
    <t>Önkormányzati Szakfeladatok</t>
  </si>
  <si>
    <t>ezer Ft-ban</t>
  </si>
  <si>
    <t>Köztisztviselők</t>
  </si>
  <si>
    <t>Közalkalmazottak</t>
  </si>
  <si>
    <t>III.Önkormányzat sajátos felhalmozási bevétele</t>
  </si>
  <si>
    <t>II. Önkormányzatok költségvetési támogatása</t>
  </si>
  <si>
    <t>IV. Önkormányzat sajátos működési bevétele</t>
  </si>
  <si>
    <t>IV. Támogatásértékű bevételek</t>
  </si>
  <si>
    <t>V. Kölcsön visszatérülés</t>
  </si>
  <si>
    <t>Szlovák Önkormányzat</t>
  </si>
  <si>
    <t>Cigány Kisebbségi Önkormányzat</t>
  </si>
  <si>
    <t>IV. Ellátottak juttatásai</t>
  </si>
  <si>
    <t>III. Önkormányzatok költségvetési támogatása</t>
  </si>
  <si>
    <t>V. Támogatásértékű bevételek</t>
  </si>
  <si>
    <t>IV.  Ellátottak pénzbeli juttatásai</t>
  </si>
  <si>
    <t xml:space="preserve"> </t>
  </si>
  <si>
    <t>III. Támogatásértékű bevétel</t>
  </si>
  <si>
    <r>
      <t xml:space="preserve">IV. Központosított előirányzat </t>
    </r>
    <r>
      <rPr>
        <sz val="12"/>
        <rFont val="Times New Roman"/>
        <family val="1"/>
      </rPr>
      <t>(nemzetiségi fenntartói támog.)</t>
    </r>
  </si>
  <si>
    <t xml:space="preserve">II. Központosított előirányzat </t>
  </si>
  <si>
    <t>IV.   Társadalmi és szociálpolitikai juttatás</t>
  </si>
  <si>
    <t>Önkormányzati támogatás %-a</t>
  </si>
  <si>
    <t>III. Támogatásértékű bevételek</t>
  </si>
  <si>
    <t>Polgármester</t>
  </si>
  <si>
    <t>nincs meghatározva</t>
  </si>
  <si>
    <r>
      <t xml:space="preserve">Megbízási díjas </t>
    </r>
    <r>
      <rPr>
        <sz val="10"/>
        <rFont val="Arial"/>
        <family val="2"/>
      </rPr>
      <t>(Gyámhivatal, gondnoki feladatok)</t>
    </r>
  </si>
  <si>
    <r>
      <t xml:space="preserve">Számlát adó megbízási díjas </t>
    </r>
    <r>
      <rPr>
        <sz val="10"/>
        <rFont val="Arial"/>
        <family val="2"/>
      </rPr>
      <t>(ügyvédi munkadíj)</t>
    </r>
  </si>
  <si>
    <r>
      <t xml:space="preserve">Közalkalmazott </t>
    </r>
    <r>
      <rPr>
        <sz val="10"/>
        <rFont val="Arial"/>
        <family val="2"/>
      </rPr>
      <t>(Háziorvosi szolgálat)</t>
    </r>
  </si>
  <si>
    <t>1 fő</t>
  </si>
  <si>
    <r>
      <t xml:space="preserve">Megbízási díjas </t>
    </r>
    <r>
      <rPr>
        <sz val="10"/>
        <rFont val="Arial"/>
        <family val="2"/>
      </rPr>
      <t>(térítési díjbeszedő)</t>
    </r>
  </si>
  <si>
    <r>
      <t xml:space="preserve">Megbízási díjasok </t>
    </r>
    <r>
      <rPr>
        <sz val="10"/>
        <rFont val="Arial"/>
        <family val="2"/>
      </rPr>
      <t>(néptánccsop. népdalkör vezetők)</t>
    </r>
  </si>
  <si>
    <r>
      <t xml:space="preserve">Számlát adó megbízási díjasok </t>
    </r>
    <r>
      <rPr>
        <sz val="10"/>
        <rFont val="Arial"/>
        <family val="2"/>
      </rPr>
      <t>(gyermekzenekar vezető)</t>
    </r>
  </si>
  <si>
    <r>
      <t xml:space="preserve">                               </t>
    </r>
    <r>
      <rPr>
        <sz val="10"/>
        <rFont val="Arial"/>
        <family val="2"/>
      </rPr>
      <t>(múzeumi munkák)</t>
    </r>
  </si>
  <si>
    <t xml:space="preserve">    nincs meghatározva</t>
  </si>
  <si>
    <r>
      <t xml:space="preserve">Közcélú foglalkoztatott </t>
    </r>
    <r>
      <rPr>
        <sz val="10"/>
        <rFont val="Arial"/>
        <family val="2"/>
      </rPr>
      <t>(éves viszonylatban, teljes munkaidőbe kifejezve</t>
    </r>
    <r>
      <rPr>
        <sz val="8"/>
        <rFont val="Arial"/>
        <family val="2"/>
      </rPr>
      <t>)</t>
    </r>
  </si>
  <si>
    <r>
      <t xml:space="preserve">       </t>
    </r>
    <r>
      <rPr>
        <sz val="12"/>
        <rFont val="Times New Roman"/>
        <family val="1"/>
      </rPr>
      <t>Támogatásértékű működési bevétel</t>
    </r>
  </si>
  <si>
    <t>II. Támogatásértékű bevétel</t>
  </si>
  <si>
    <t>IV.   Beruházások</t>
  </si>
  <si>
    <t>VIII. Pénzeszközátadás működési célra</t>
  </si>
  <si>
    <t>VII. Kölcsönök nyújtása és törlesztése</t>
  </si>
  <si>
    <t>VI.    Beruházások</t>
  </si>
  <si>
    <t>VII.  Fejlesztési hitel visszafizetés</t>
  </si>
  <si>
    <t xml:space="preserve">I. Központosított előirányzat </t>
  </si>
  <si>
    <t xml:space="preserve">       Támogatásértékű működési bevétel</t>
  </si>
  <si>
    <t xml:space="preserve">        SZJA ellátotti létszám szerint</t>
  </si>
  <si>
    <t>I.   Intézményi működési bevétel</t>
  </si>
  <si>
    <t>II.  Felhalmozásra átvett pénz áho-n kívülről</t>
  </si>
  <si>
    <t>38 fő</t>
  </si>
  <si>
    <t>II. Felhalmozási és tőkejellegű bevételek</t>
  </si>
  <si>
    <t>III. Önkormányzat sajátos bevétele</t>
  </si>
  <si>
    <t>IV. Önkormányzatok költségvetési támogatása</t>
  </si>
  <si>
    <t>VI. Felhalmozási pénzmaradvány</t>
  </si>
  <si>
    <t>VII. Működési pénzmaradvány</t>
  </si>
  <si>
    <r>
      <t xml:space="preserve">Közalkalmazott </t>
    </r>
    <r>
      <rPr>
        <sz val="10"/>
        <rFont val="Arial"/>
        <family val="2"/>
      </rPr>
      <t>(gépkocsi vezető)</t>
    </r>
  </si>
  <si>
    <t>Rehabilitációs foglalkoztatás</t>
  </si>
  <si>
    <r>
      <t xml:space="preserve">Közhasznú foglalkoztatott </t>
    </r>
    <r>
      <rPr>
        <sz val="10"/>
        <rFont val="Arial"/>
        <family val="2"/>
      </rPr>
      <t>(éves viszonylatban, teljes munkaidőbe kifejezve)</t>
    </r>
  </si>
  <si>
    <t>5 fő</t>
  </si>
  <si>
    <r>
      <t xml:space="preserve">Megbízási díjas </t>
    </r>
    <r>
      <rPr>
        <sz val="10"/>
        <rFont val="Arial"/>
        <family val="2"/>
      </rPr>
      <t>(mozgásterapeuta)</t>
    </r>
  </si>
  <si>
    <r>
      <t xml:space="preserve">Számlát adó megbízási díjas </t>
    </r>
    <r>
      <rPr>
        <sz val="10"/>
        <rFont val="Arial"/>
        <family val="2"/>
      </rPr>
      <t>(orvos, pszichológiai,-jogi tanácsadó,)</t>
    </r>
  </si>
  <si>
    <t xml:space="preserve">        nincs meghatározva</t>
  </si>
  <si>
    <t xml:space="preserve">           látogatás idején</t>
  </si>
  <si>
    <t xml:space="preserve">   nincs meghatározva</t>
  </si>
  <si>
    <t>V.     Felújítások</t>
  </si>
  <si>
    <t>VI.   Beruházások</t>
  </si>
  <si>
    <t>IX.    Céltartalék</t>
  </si>
  <si>
    <t xml:space="preserve">               Polgármesteri keret</t>
  </si>
  <si>
    <t xml:space="preserve">               Pénzügyi és Gazd. Bizottsági keret</t>
  </si>
  <si>
    <t>X.      Általános tartalék</t>
  </si>
  <si>
    <t xml:space="preserve">               Működési tartalék</t>
  </si>
  <si>
    <r>
      <t xml:space="preserve">               </t>
    </r>
    <r>
      <rPr>
        <sz val="12"/>
        <rFont val="Times New Roman"/>
        <family val="1"/>
      </rPr>
      <t>Felhalmozási tartalék</t>
    </r>
  </si>
  <si>
    <t>VIII. Felhalmozási hitel</t>
  </si>
  <si>
    <t>VIII. Önkormányzati támogatás (SZJA és helyi adó 37,8 %-a)</t>
  </si>
  <si>
    <t>IX. Önkormányzati támogatás  (SZJA és helyi adó  19,38 %-a)</t>
  </si>
  <si>
    <t>VI. Önkormányzati támogatás (SZJA és helyi adó  9,0 %-a)</t>
  </si>
  <si>
    <t>IV. Önkormányzati támogatás  (SZJA és helyi adó  6,46 %-a)</t>
  </si>
  <si>
    <t>IV. Önkormányzati támogatás  (SZJA és helyi adó 3,06 %-a)</t>
  </si>
  <si>
    <t>IV. Önkormányzati támogatás (SZJA és helyi adó 23,32 %-a)</t>
  </si>
  <si>
    <t xml:space="preserve">       Működési bevétel</t>
  </si>
  <si>
    <t xml:space="preserve">       Normatív állami hozzájárulás</t>
  </si>
  <si>
    <t xml:space="preserve">       Támogatásértékű felhalmozási bevétel</t>
  </si>
  <si>
    <r>
      <t xml:space="preserve">       </t>
    </r>
    <r>
      <rPr>
        <sz val="12"/>
        <rFont val="Times New Roman"/>
        <family val="1"/>
      </rPr>
      <t>Működési</t>
    </r>
  </si>
  <si>
    <t xml:space="preserve">        Működési bevétel</t>
  </si>
  <si>
    <t xml:space="preserve">        Egyéb sajátos működési bevétel</t>
  </si>
  <si>
    <t xml:space="preserve">        Sajátos felhalmozási bevétel</t>
  </si>
  <si>
    <t xml:space="preserve">        Normatív állami hozzájárulás</t>
  </si>
  <si>
    <t xml:space="preserve">        Normatív, kötött felhasználású támogatás</t>
  </si>
  <si>
    <t xml:space="preserve">        Támogatásértékű működési bevétel</t>
  </si>
  <si>
    <t xml:space="preserve">        Támogatásértékű felhalmozási bevétel</t>
  </si>
  <si>
    <t xml:space="preserve">         Működési bevétel</t>
  </si>
  <si>
    <t xml:space="preserve">         Normatív állami hozzájárulás</t>
  </si>
  <si>
    <t xml:space="preserve">         Normatív, kötött felhasználású támogatás</t>
  </si>
  <si>
    <t xml:space="preserve">         SZJA ellátotti létszám szerint</t>
  </si>
  <si>
    <t xml:space="preserve">         Támogatásértékű működési bevétel</t>
  </si>
  <si>
    <t xml:space="preserve">       Normatív, kötött felhasználású támogatás</t>
  </si>
  <si>
    <t>V. Önkormányzati támogatás (SZJA és helyi adó 0,75 %-a)</t>
  </si>
  <si>
    <r>
      <t xml:space="preserve">        </t>
    </r>
    <r>
      <rPr>
        <sz val="12"/>
        <rFont val="Times New Roman"/>
        <family val="1"/>
      </rPr>
      <t>Támogatásértékű működési bevétel</t>
    </r>
  </si>
  <si>
    <t>IV.   Ellátottak pénzbeli juttatásai</t>
  </si>
  <si>
    <r>
      <t xml:space="preserve">III. Központosított előirányzat </t>
    </r>
    <r>
      <rPr>
        <sz val="12"/>
        <rFont val="Times New Roman"/>
        <family val="1"/>
      </rPr>
      <t>(működési támogatás)</t>
    </r>
  </si>
  <si>
    <t>IV. Önkormányzati támogatás  (SZJA és helyi adó 0,19%-a)</t>
  </si>
  <si>
    <t xml:space="preserve">       SZJA ellátotti létszám szerint</t>
  </si>
</sst>
</file>

<file path=xl/styles.xml><?xml version="1.0" encoding="utf-8"?>
<styleSheet xmlns="http://schemas.openxmlformats.org/spreadsheetml/2006/main">
  <numFmts count="1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#,##0.000\ &quot;Ft&quot;"/>
    <numFmt numFmtId="173" formatCode="#,##0.000"/>
    <numFmt numFmtId="174" formatCode="0.000"/>
  </numFmts>
  <fonts count="26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sz val="8"/>
      <name val="Arial"/>
      <family val="2"/>
    </font>
    <font>
      <sz val="14"/>
      <name val="Times New Roman"/>
      <family val="1"/>
    </font>
    <font>
      <b/>
      <sz val="10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7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0" applyNumberFormat="0" applyFill="0" applyBorder="0" applyAlignment="0" applyProtection="0"/>
    <xf numFmtId="0" fontId="16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0" fillId="17" borderId="7" applyNumberFormat="0" applyFont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19" fillId="4" borderId="0" applyNumberFormat="0" applyBorder="0" applyAlignment="0" applyProtection="0"/>
    <xf numFmtId="0" fontId="20" fillId="22" borderId="8" applyNumberFormat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3" borderId="0" applyNumberFormat="0" applyBorder="0" applyAlignment="0" applyProtection="0"/>
    <xf numFmtId="0" fontId="24" fillId="23" borderId="0" applyNumberFormat="0" applyBorder="0" applyAlignment="0" applyProtection="0"/>
    <xf numFmtId="0" fontId="25" fillId="22" borderId="1" applyNumberFormat="0" applyAlignment="0" applyProtection="0"/>
    <xf numFmtId="9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left" vertical="center" wrapText="1"/>
    </xf>
    <xf numFmtId="3" fontId="2" fillId="0" borderId="13" xfId="0" applyNumberFormat="1" applyFont="1" applyBorder="1" applyAlignment="1">
      <alignment horizontal="right" vertical="center" wrapText="1"/>
    </xf>
    <xf numFmtId="3" fontId="1" fillId="0" borderId="13" xfId="0" applyNumberFormat="1" applyFont="1" applyBorder="1" applyAlignment="1">
      <alignment horizontal="right" vertical="center" wrapText="1"/>
    </xf>
    <xf numFmtId="0" fontId="2" fillId="0" borderId="12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3" fontId="1" fillId="0" borderId="16" xfId="0" applyNumberFormat="1" applyFont="1" applyBorder="1" applyAlignment="1">
      <alignment horizontal="right" vertical="center" wrapText="1"/>
    </xf>
    <xf numFmtId="3" fontId="3" fillId="0" borderId="16" xfId="0" applyNumberFormat="1" applyFont="1" applyBorder="1" applyAlignment="1">
      <alignment horizontal="right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2" xfId="0" applyFont="1" applyBorder="1" applyAlignment="1">
      <alignment vertical="center" wrapText="1"/>
    </xf>
    <xf numFmtId="3" fontId="1" fillId="0" borderId="19" xfId="0" applyNumberFormat="1" applyFont="1" applyBorder="1" applyAlignment="1">
      <alignment horizontal="right" vertical="center" wrapText="1"/>
    </xf>
    <xf numFmtId="0" fontId="2" fillId="0" borderId="14" xfId="0" applyFont="1" applyBorder="1" applyAlignment="1">
      <alignment vertical="center" wrapText="1"/>
    </xf>
    <xf numFmtId="3" fontId="2" fillId="0" borderId="20" xfId="0" applyNumberFormat="1" applyFont="1" applyBorder="1" applyAlignment="1">
      <alignment horizontal="right" vertical="center" wrapText="1"/>
    </xf>
    <xf numFmtId="3" fontId="2" fillId="0" borderId="19" xfId="0" applyNumberFormat="1" applyFont="1" applyBorder="1" applyAlignment="1">
      <alignment horizontal="right" vertical="center" wrapText="1"/>
    </xf>
    <xf numFmtId="0" fontId="1" fillId="0" borderId="14" xfId="0" applyFont="1" applyBorder="1" applyAlignment="1">
      <alignment vertical="center" wrapText="1"/>
    </xf>
    <xf numFmtId="3" fontId="1" fillId="0" borderId="20" xfId="0" applyNumberFormat="1" applyFont="1" applyBorder="1" applyAlignment="1">
      <alignment horizontal="right" vertical="center" wrapText="1"/>
    </xf>
    <xf numFmtId="0" fontId="4" fillId="0" borderId="14" xfId="0" applyFont="1" applyBorder="1" applyAlignment="1">
      <alignment vertical="center" wrapText="1"/>
    </xf>
    <xf numFmtId="3" fontId="4" fillId="0" borderId="20" xfId="0" applyNumberFormat="1" applyFont="1" applyBorder="1" applyAlignment="1">
      <alignment horizontal="right" vertical="center" wrapText="1"/>
    </xf>
    <xf numFmtId="3" fontId="4" fillId="0" borderId="19" xfId="0" applyNumberFormat="1" applyFont="1" applyBorder="1" applyAlignment="1">
      <alignment horizontal="right" vertical="center" wrapText="1"/>
    </xf>
    <xf numFmtId="0" fontId="1" fillId="0" borderId="15" xfId="0" applyFont="1" applyBorder="1" applyAlignment="1">
      <alignment vertical="center" wrapText="1"/>
    </xf>
    <xf numFmtId="3" fontId="1" fillId="0" borderId="21" xfId="0" applyNumberFormat="1" applyFont="1" applyBorder="1" applyAlignment="1">
      <alignment horizontal="right" vertical="center" wrapText="1"/>
    </xf>
    <xf numFmtId="0" fontId="6" fillId="0" borderId="0" xfId="0" applyFont="1" applyAlignment="1">
      <alignment/>
    </xf>
    <xf numFmtId="0" fontId="0" fillId="0" borderId="0" xfId="0" applyAlignment="1">
      <alignment horizontal="right"/>
    </xf>
    <xf numFmtId="0" fontId="1" fillId="0" borderId="0" xfId="0" applyFont="1" applyFill="1" applyBorder="1" applyAlignment="1">
      <alignment vertical="center" wrapText="1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3" fontId="2" fillId="0" borderId="22" xfId="0" applyNumberFormat="1" applyFont="1" applyBorder="1" applyAlignment="1">
      <alignment horizontal="right" vertical="center" wrapText="1"/>
    </xf>
    <xf numFmtId="0" fontId="1" fillId="0" borderId="23" xfId="0" applyFont="1" applyBorder="1" applyAlignment="1">
      <alignment horizontal="left" vertical="center" wrapText="1"/>
    </xf>
    <xf numFmtId="3" fontId="1" fillId="0" borderId="22" xfId="0" applyNumberFormat="1" applyFont="1" applyBorder="1" applyAlignment="1">
      <alignment horizontal="right" vertical="center" wrapText="1"/>
    </xf>
    <xf numFmtId="0" fontId="3" fillId="0" borderId="15" xfId="0" applyFont="1" applyBorder="1" applyAlignment="1">
      <alignment vertical="center" wrapText="1"/>
    </xf>
    <xf numFmtId="3" fontId="3" fillId="0" borderId="21" xfId="0" applyNumberFormat="1" applyFont="1" applyBorder="1" applyAlignment="1">
      <alignment horizontal="right" vertical="center" wrapText="1"/>
    </xf>
    <xf numFmtId="0" fontId="8" fillId="0" borderId="0" xfId="0" applyFont="1" applyAlignment="1">
      <alignment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right"/>
    </xf>
    <xf numFmtId="3" fontId="0" fillId="0" borderId="0" xfId="0" applyNumberFormat="1" applyAlignment="1">
      <alignment/>
    </xf>
    <xf numFmtId="3" fontId="7" fillId="0" borderId="0" xfId="0" applyNumberFormat="1" applyFont="1" applyAlignment="1">
      <alignment/>
    </xf>
    <xf numFmtId="0" fontId="1" fillId="0" borderId="24" xfId="0" applyFont="1" applyBorder="1" applyAlignment="1">
      <alignment horizontal="left" vertical="center" wrapText="1"/>
    </xf>
    <xf numFmtId="3" fontId="3" fillId="0" borderId="11" xfId="0" applyNumberFormat="1" applyFont="1" applyBorder="1" applyAlignment="1">
      <alignment horizontal="righ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25" xfId="0" applyFont="1" applyBorder="1" applyAlignment="1">
      <alignment horizontal="center" vertical="top" wrapText="1"/>
    </xf>
    <xf numFmtId="0" fontId="1" fillId="0" borderId="26" xfId="0" applyFont="1" applyBorder="1" applyAlignment="1">
      <alignment horizontal="center" vertical="top" wrapText="1"/>
    </xf>
    <xf numFmtId="0" fontId="1" fillId="0" borderId="27" xfId="0" applyFont="1" applyBorder="1" applyAlignment="1">
      <alignment horizontal="center" vertical="top" wrapText="1"/>
    </xf>
    <xf numFmtId="3" fontId="1" fillId="0" borderId="28" xfId="0" applyNumberFormat="1" applyFont="1" applyBorder="1" applyAlignment="1">
      <alignment horizontal="right" vertical="center" wrapText="1"/>
    </xf>
    <xf numFmtId="3" fontId="2" fillId="0" borderId="28" xfId="0" applyNumberFormat="1" applyFont="1" applyBorder="1" applyAlignment="1">
      <alignment horizontal="right" vertical="center" wrapText="1"/>
    </xf>
    <xf numFmtId="0" fontId="1" fillId="0" borderId="29" xfId="0" applyFont="1" applyBorder="1" applyAlignment="1">
      <alignment horizontal="left" vertical="center" wrapText="1"/>
    </xf>
    <xf numFmtId="3" fontId="1" fillId="0" borderId="30" xfId="0" applyNumberFormat="1" applyFont="1" applyBorder="1" applyAlignment="1">
      <alignment horizontal="right" vertical="center" wrapText="1"/>
    </xf>
    <xf numFmtId="0" fontId="1" fillId="0" borderId="31" xfId="0" applyFont="1" applyBorder="1" applyAlignment="1">
      <alignment horizontal="center" vertical="top" wrapText="1"/>
    </xf>
    <xf numFmtId="3" fontId="1" fillId="0" borderId="32" xfId="0" applyNumberFormat="1" applyFont="1" applyBorder="1" applyAlignment="1">
      <alignment horizontal="right" vertical="center" wrapText="1"/>
    </xf>
    <xf numFmtId="0" fontId="1" fillId="0" borderId="33" xfId="0" applyFont="1" applyBorder="1" applyAlignment="1">
      <alignment horizontal="left" vertical="center" wrapText="1"/>
    </xf>
    <xf numFmtId="3" fontId="2" fillId="0" borderId="34" xfId="0" applyNumberFormat="1" applyFont="1" applyBorder="1" applyAlignment="1">
      <alignment horizontal="right" vertical="center" wrapText="1"/>
    </xf>
    <xf numFmtId="3" fontId="1" fillId="0" borderId="35" xfId="0" applyNumberFormat="1" applyFont="1" applyBorder="1" applyAlignment="1">
      <alignment horizontal="right" vertical="center" wrapText="1"/>
    </xf>
    <xf numFmtId="3" fontId="1" fillId="0" borderId="36" xfId="0" applyNumberFormat="1" applyFont="1" applyBorder="1" applyAlignment="1">
      <alignment horizontal="right" vertical="center" wrapText="1"/>
    </xf>
    <xf numFmtId="173" fontId="0" fillId="0" borderId="0" xfId="0" applyNumberFormat="1" applyAlignment="1">
      <alignment/>
    </xf>
    <xf numFmtId="174" fontId="0" fillId="0" borderId="0" xfId="0" applyNumberFormat="1" applyAlignment="1">
      <alignment/>
    </xf>
    <xf numFmtId="173" fontId="0" fillId="0" borderId="0" xfId="0" applyNumberFormat="1" applyFont="1" applyAlignment="1">
      <alignment/>
    </xf>
    <xf numFmtId="174" fontId="0" fillId="0" borderId="0" xfId="0" applyNumberFormat="1" applyFont="1" applyAlignment="1">
      <alignment/>
    </xf>
    <xf numFmtId="3" fontId="1" fillId="0" borderId="37" xfId="0" applyNumberFormat="1" applyFont="1" applyBorder="1" applyAlignment="1">
      <alignment horizontal="right" vertical="center" wrapText="1"/>
    </xf>
    <xf numFmtId="0" fontId="1" fillId="0" borderId="30" xfId="0" applyFont="1" applyBorder="1" applyAlignment="1">
      <alignment horizontal="left" vertical="center" wrapText="1"/>
    </xf>
    <xf numFmtId="0" fontId="2" fillId="0" borderId="38" xfId="0" applyFont="1" applyBorder="1" applyAlignment="1">
      <alignment horizontal="left" vertical="center" wrapText="1"/>
    </xf>
    <xf numFmtId="0" fontId="1" fillId="0" borderId="39" xfId="0" applyFont="1" applyBorder="1" applyAlignment="1">
      <alignment horizontal="center" vertical="top" wrapText="1"/>
    </xf>
    <xf numFmtId="0" fontId="1" fillId="0" borderId="40" xfId="0" applyFont="1" applyBorder="1" applyAlignment="1">
      <alignment horizontal="center" vertical="top" wrapText="1"/>
    </xf>
    <xf numFmtId="3" fontId="1" fillId="0" borderId="41" xfId="0" applyNumberFormat="1" applyFont="1" applyBorder="1" applyAlignment="1">
      <alignment horizontal="right" vertical="center" wrapText="1"/>
    </xf>
    <xf numFmtId="3" fontId="2" fillId="0" borderId="41" xfId="0" applyNumberFormat="1" applyFont="1" applyBorder="1" applyAlignment="1">
      <alignment horizontal="right" vertical="center" wrapText="1"/>
    </xf>
    <xf numFmtId="3" fontId="2" fillId="0" borderId="42" xfId="0" applyNumberFormat="1" applyFont="1" applyBorder="1" applyAlignment="1">
      <alignment horizontal="right" vertical="center" wrapText="1"/>
    </xf>
    <xf numFmtId="3" fontId="1" fillId="0" borderId="43" xfId="0" applyNumberFormat="1" applyFont="1" applyBorder="1" applyAlignment="1">
      <alignment horizontal="right" vertical="center" wrapText="1"/>
    </xf>
    <xf numFmtId="3" fontId="1" fillId="0" borderId="11" xfId="0" applyNumberFormat="1" applyFont="1" applyBorder="1" applyAlignment="1">
      <alignment horizontal="right" vertical="center" wrapText="1"/>
    </xf>
    <xf numFmtId="3" fontId="3" fillId="0" borderId="40" xfId="0" applyNumberFormat="1" applyFont="1" applyBorder="1" applyAlignment="1">
      <alignment horizontal="right" vertical="center" wrapText="1"/>
    </xf>
    <xf numFmtId="3" fontId="2" fillId="0" borderId="35" xfId="0" applyNumberFormat="1" applyFont="1" applyBorder="1" applyAlignment="1">
      <alignment horizontal="right" vertical="center" wrapText="1"/>
    </xf>
    <xf numFmtId="3" fontId="1" fillId="0" borderId="44" xfId="0" applyNumberFormat="1" applyFont="1" applyBorder="1" applyAlignment="1">
      <alignment horizontal="right" vertical="center" wrapText="1"/>
    </xf>
    <xf numFmtId="4" fontId="0" fillId="0" borderId="0" xfId="0" applyNumberFormat="1" applyAlignment="1">
      <alignment/>
    </xf>
    <xf numFmtId="0" fontId="0" fillId="0" borderId="0" xfId="0" applyFont="1" applyAlignment="1">
      <alignment/>
    </xf>
    <xf numFmtId="2" fontId="7" fillId="0" borderId="0" xfId="0" applyNumberFormat="1" applyFont="1" applyAlignment="1">
      <alignment/>
    </xf>
    <xf numFmtId="3" fontId="2" fillId="0" borderId="36" xfId="0" applyNumberFormat="1" applyFont="1" applyBorder="1" applyAlignment="1">
      <alignment horizontal="right" vertical="center" wrapText="1"/>
    </xf>
    <xf numFmtId="3" fontId="2" fillId="0" borderId="43" xfId="0" applyNumberFormat="1" applyFont="1" applyBorder="1" applyAlignment="1">
      <alignment horizontal="right" vertical="center" wrapText="1"/>
    </xf>
    <xf numFmtId="3" fontId="1" fillId="0" borderId="45" xfId="0" applyNumberFormat="1" applyFont="1" applyBorder="1" applyAlignment="1">
      <alignment horizontal="right" vertical="center" wrapText="1"/>
    </xf>
    <xf numFmtId="0" fontId="1" fillId="0" borderId="23" xfId="0" applyFont="1" applyBorder="1" applyAlignment="1">
      <alignment vertical="center" wrapText="1"/>
    </xf>
    <xf numFmtId="3" fontId="1" fillId="0" borderId="31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right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Alignment="1">
      <alignment/>
    </xf>
    <xf numFmtId="0" fontId="1" fillId="0" borderId="38" xfId="0" applyFont="1" applyBorder="1" applyAlignment="1">
      <alignment horizontal="left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23" xfId="0" applyFont="1" applyBorder="1" applyAlignment="1">
      <alignment horizontal="center" vertical="center" wrapText="1"/>
    </xf>
    <xf numFmtId="3" fontId="2" fillId="0" borderId="31" xfId="0" applyNumberFormat="1" applyFont="1" applyBorder="1" applyAlignment="1">
      <alignment horizontal="right" vertic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9"/>
  <sheetViews>
    <sheetView zoomScalePageLayoutView="0" workbookViewId="0" topLeftCell="A22">
      <selection activeCell="A18" sqref="A18"/>
    </sheetView>
  </sheetViews>
  <sheetFormatPr defaultColWidth="9.140625" defaultRowHeight="12.75"/>
  <cols>
    <col min="1" max="1" width="60.7109375" style="0" customWidth="1"/>
    <col min="2" max="2" width="9.28125" style="0" customWidth="1"/>
    <col min="3" max="3" width="10.8515625" style="0" customWidth="1"/>
  </cols>
  <sheetData>
    <row r="1" spans="1:3" ht="18.75">
      <c r="A1" s="93" t="s">
        <v>20</v>
      </c>
      <c r="B1" s="93"/>
      <c r="C1" s="93"/>
    </row>
    <row r="2" spans="1:3" ht="18.75">
      <c r="A2" s="26"/>
      <c r="B2" s="26"/>
      <c r="C2" s="26"/>
    </row>
    <row r="3" spans="1:3" ht="18.75">
      <c r="A3" s="93" t="s">
        <v>19</v>
      </c>
      <c r="B3" s="93"/>
      <c r="C3" s="93"/>
    </row>
    <row r="6" ht="13.5" thickBot="1">
      <c r="C6" s="27" t="s">
        <v>29</v>
      </c>
    </row>
    <row r="7" spans="1:3" ht="15.75">
      <c r="A7" s="87" t="s">
        <v>0</v>
      </c>
      <c r="B7" s="1"/>
      <c r="C7" s="1"/>
    </row>
    <row r="8" spans="1:3" ht="16.5" thickBot="1">
      <c r="A8" s="88"/>
      <c r="B8" s="2"/>
      <c r="C8" s="2"/>
    </row>
    <row r="9" spans="1:3" ht="15.75">
      <c r="A9" s="3" t="s">
        <v>1</v>
      </c>
      <c r="B9" s="4"/>
      <c r="C9" s="5">
        <f>+B10</f>
        <v>40408</v>
      </c>
    </row>
    <row r="10" spans="1:3" ht="15.75">
      <c r="A10" s="6" t="s">
        <v>104</v>
      </c>
      <c r="B10" s="4">
        <v>40408</v>
      </c>
      <c r="C10" s="4"/>
    </row>
    <row r="11" spans="1:3" ht="15.75">
      <c r="A11" s="7" t="s">
        <v>33</v>
      </c>
      <c r="B11" s="5"/>
      <c r="C11" s="5">
        <f>SUM(B12:B12)</f>
        <v>17229</v>
      </c>
    </row>
    <row r="12" spans="1:3" ht="15.75">
      <c r="A12" s="8" t="s">
        <v>105</v>
      </c>
      <c r="B12" s="4">
        <v>17229</v>
      </c>
      <c r="C12" s="4"/>
    </row>
    <row r="13" spans="1:3" ht="15.75">
      <c r="A13" s="7" t="s">
        <v>32</v>
      </c>
      <c r="B13" s="4"/>
      <c r="C13" s="5"/>
    </row>
    <row r="14" spans="1:3" ht="15.75">
      <c r="A14" s="7" t="s">
        <v>35</v>
      </c>
      <c r="B14" s="5"/>
      <c r="C14" s="5">
        <f>B15+B16</f>
        <v>16304</v>
      </c>
    </row>
    <row r="15" spans="1:3" ht="15.75">
      <c r="A15" s="8" t="s">
        <v>70</v>
      </c>
      <c r="B15" s="4">
        <v>11547</v>
      </c>
      <c r="C15" s="4"/>
    </row>
    <row r="16" spans="1:3" ht="15.75">
      <c r="A16" s="8" t="s">
        <v>106</v>
      </c>
      <c r="B16" s="4">
        <v>4757</v>
      </c>
      <c r="C16" s="4"/>
    </row>
    <row r="17" spans="1:8" ht="15.75">
      <c r="A17" s="7" t="s">
        <v>36</v>
      </c>
      <c r="B17" s="4"/>
      <c r="C17" s="5">
        <f>B18</f>
        <v>130</v>
      </c>
      <c r="H17" s="40"/>
    </row>
    <row r="18" spans="1:3" ht="15.75">
      <c r="A18" s="7" t="s">
        <v>107</v>
      </c>
      <c r="B18" s="4">
        <v>130</v>
      </c>
      <c r="C18" s="5"/>
    </row>
    <row r="19" spans="1:3" ht="15.75">
      <c r="A19" s="7" t="s">
        <v>78</v>
      </c>
      <c r="B19" s="49"/>
      <c r="C19" s="48">
        <v>950</v>
      </c>
    </row>
    <row r="20" spans="1:3" ht="15.75">
      <c r="A20" s="7" t="s">
        <v>79</v>
      </c>
      <c r="B20" s="4"/>
      <c r="C20" s="5">
        <v>621</v>
      </c>
    </row>
    <row r="21" spans="1:4" ht="15.75" customHeight="1" thickBot="1">
      <c r="A21" s="32" t="s">
        <v>98</v>
      </c>
      <c r="B21" s="31"/>
      <c r="C21" s="33">
        <v>126497</v>
      </c>
      <c r="D21">
        <f>+C21/C22*100</f>
        <v>62.57921529244727</v>
      </c>
    </row>
    <row r="22" spans="1:5" ht="19.5" thickBot="1">
      <c r="A22" s="9" t="s">
        <v>4</v>
      </c>
      <c r="B22" s="10"/>
      <c r="C22" s="11">
        <f>SUM(C9:C21)</f>
        <v>202139</v>
      </c>
      <c r="E22" s="40">
        <f>+C41-C22</f>
        <v>0</v>
      </c>
    </row>
    <row r="24" ht="13.5" thickBot="1"/>
    <row r="25" spans="1:3" ht="15.75">
      <c r="A25" s="89" t="s">
        <v>5</v>
      </c>
      <c r="B25" s="12"/>
      <c r="C25" s="91"/>
    </row>
    <row r="26" spans="1:3" ht="16.5" thickBot="1">
      <c r="A26" s="90"/>
      <c r="B26" s="13"/>
      <c r="C26" s="92"/>
    </row>
    <row r="27" spans="1:3" ht="15.75">
      <c r="A27" s="14" t="s">
        <v>6</v>
      </c>
      <c r="B27" s="15"/>
      <c r="C27" s="15">
        <f>B28+B29+B30</f>
        <v>83292</v>
      </c>
    </row>
    <row r="28" spans="1:3" ht="15.75">
      <c r="A28" s="16" t="s">
        <v>7</v>
      </c>
      <c r="B28" s="17">
        <v>63297</v>
      </c>
      <c r="C28" s="18"/>
    </row>
    <row r="29" spans="1:3" ht="15.75">
      <c r="A29" s="16" t="s">
        <v>8</v>
      </c>
      <c r="B29" s="17">
        <v>12713</v>
      </c>
      <c r="C29" s="18"/>
    </row>
    <row r="30" spans="1:3" ht="15.75">
      <c r="A30" s="16" t="s">
        <v>9</v>
      </c>
      <c r="B30" s="17">
        <v>7282</v>
      </c>
      <c r="C30" s="18"/>
    </row>
    <row r="31" spans="1:5" ht="15.75">
      <c r="A31" s="19" t="s">
        <v>10</v>
      </c>
      <c r="B31" s="20"/>
      <c r="C31" s="15">
        <v>20394</v>
      </c>
      <c r="E31" s="40"/>
    </row>
    <row r="32" spans="1:3" ht="15.75">
      <c r="A32" s="19" t="s">
        <v>11</v>
      </c>
      <c r="B32" s="20"/>
      <c r="C32" s="15">
        <v>44648</v>
      </c>
    </row>
    <row r="33" spans="1:3" ht="15.75">
      <c r="A33" s="19" t="s">
        <v>12</v>
      </c>
      <c r="B33" s="20"/>
      <c r="C33" s="20">
        <f>B34+B35</f>
        <v>41210</v>
      </c>
    </row>
    <row r="34" spans="1:3" ht="15.75">
      <c r="A34" s="21" t="s">
        <v>13</v>
      </c>
      <c r="B34" s="22">
        <v>38010</v>
      </c>
      <c r="C34" s="23"/>
    </row>
    <row r="35" spans="1:3" ht="15.75">
      <c r="A35" s="21" t="s">
        <v>14</v>
      </c>
      <c r="B35" s="22">
        <v>3200</v>
      </c>
      <c r="C35" s="23"/>
    </row>
    <row r="36" spans="1:6" ht="15.75">
      <c r="A36" s="19" t="s">
        <v>15</v>
      </c>
      <c r="B36" s="20"/>
      <c r="C36" s="15">
        <v>30</v>
      </c>
      <c r="F36" s="40"/>
    </row>
    <row r="37" spans="1:7" ht="15.75">
      <c r="A37" s="19" t="s">
        <v>67</v>
      </c>
      <c r="B37" s="20"/>
      <c r="C37" s="20">
        <v>5171</v>
      </c>
      <c r="E37" s="40"/>
      <c r="G37" s="40"/>
    </row>
    <row r="38" spans="1:3" ht="15.75">
      <c r="A38" s="19" t="s">
        <v>68</v>
      </c>
      <c r="B38" s="20"/>
      <c r="C38" s="20">
        <f>B39+B40</f>
        <v>7394</v>
      </c>
    </row>
    <row r="39" spans="1:3" ht="15.75">
      <c r="A39" s="16" t="s">
        <v>16</v>
      </c>
      <c r="B39" s="17">
        <v>783</v>
      </c>
      <c r="C39" s="17"/>
    </row>
    <row r="40" spans="1:3" ht="16.5" thickBot="1">
      <c r="A40" s="16" t="s">
        <v>17</v>
      </c>
      <c r="B40" s="17">
        <v>6611</v>
      </c>
      <c r="C40" s="17"/>
    </row>
    <row r="41" spans="1:3" s="36" customFormat="1" ht="19.5" thickBot="1">
      <c r="A41" s="34" t="s">
        <v>18</v>
      </c>
      <c r="B41" s="35"/>
      <c r="C41" s="35">
        <f>SUM(C27:C40)</f>
        <v>202139</v>
      </c>
    </row>
    <row r="42" ht="12.75">
      <c r="D42" t="s">
        <v>43</v>
      </c>
    </row>
    <row r="43" spans="1:3" ht="12.75">
      <c r="A43" s="29" t="s">
        <v>50</v>
      </c>
      <c r="C43" s="29">
        <v>1</v>
      </c>
    </row>
    <row r="44" spans="1:3" ht="12.75">
      <c r="A44" s="84" t="s">
        <v>30</v>
      </c>
      <c r="C44" s="39">
        <v>25.95</v>
      </c>
    </row>
    <row r="45" spans="1:3" ht="12.75">
      <c r="A45" s="84" t="s">
        <v>80</v>
      </c>
      <c r="C45" s="39">
        <v>1</v>
      </c>
    </row>
    <row r="46" spans="1:3" ht="12.75">
      <c r="A46" s="84" t="s">
        <v>81</v>
      </c>
      <c r="C46" s="39">
        <v>1.4</v>
      </c>
    </row>
    <row r="47" spans="1:6" ht="15.75">
      <c r="A47" s="84" t="s">
        <v>52</v>
      </c>
      <c r="C47" s="39" t="s">
        <v>51</v>
      </c>
      <c r="F47" s="83"/>
    </row>
    <row r="48" spans="1:3" ht="12.75">
      <c r="A48" s="84" t="s">
        <v>53</v>
      </c>
      <c r="C48" s="39" t="s">
        <v>51</v>
      </c>
    </row>
    <row r="49" spans="1:3" ht="12.75">
      <c r="A49" s="84" t="s">
        <v>48</v>
      </c>
      <c r="B49" s="29"/>
      <c r="C49" s="77">
        <f>+C21/C22*100</f>
        <v>62.57921529244727</v>
      </c>
    </row>
  </sheetData>
  <sheetProtection/>
  <mergeCells count="5">
    <mergeCell ref="A7:A8"/>
    <mergeCell ref="A25:A26"/>
    <mergeCell ref="C25:C26"/>
    <mergeCell ref="A1:C1"/>
    <mergeCell ref="A3:C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86" r:id="rId1"/>
  <headerFooter alignWithMargins="0">
    <oddHeader>&amp;R&amp;12III. Tájékoztató tábla</oddHeader>
    <oddFooter>&amp;C1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O25" sqref="O24:O25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 scale="95" r:id="rId1"/>
  <headerFooter alignWithMargins="0">
    <oddHeader>&amp;RIII. Tájékoztató tábla</oddHeader>
    <oddFooter>&amp;C11</oddFooter>
  </headerFooter>
  <colBreaks count="1" manualBreakCount="1">
    <brk id="4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E35"/>
  <sheetViews>
    <sheetView zoomScalePageLayoutView="0" workbookViewId="0" topLeftCell="A10">
      <selection activeCell="A15" sqref="A15"/>
    </sheetView>
  </sheetViews>
  <sheetFormatPr defaultColWidth="9.140625" defaultRowHeight="12.75"/>
  <cols>
    <col min="1" max="1" width="60.00390625" style="0" customWidth="1"/>
    <col min="2" max="2" width="9.28125" style="0" customWidth="1"/>
    <col min="3" max="3" width="10.7109375" style="0" customWidth="1"/>
  </cols>
  <sheetData>
    <row r="1" spans="1:3" ht="18.75">
      <c r="A1" s="93" t="s">
        <v>20</v>
      </c>
      <c r="B1" s="93"/>
      <c r="C1" s="93"/>
    </row>
    <row r="2" spans="1:3" ht="18.75">
      <c r="A2" s="26"/>
      <c r="B2" s="26"/>
      <c r="C2" s="26"/>
    </row>
    <row r="3" spans="1:3" ht="18.75">
      <c r="A3" s="93" t="s">
        <v>21</v>
      </c>
      <c r="B3" s="93"/>
      <c r="C3" s="93"/>
    </row>
    <row r="6" ht="13.5" thickBot="1">
      <c r="C6" s="27" t="s">
        <v>29</v>
      </c>
    </row>
    <row r="7" spans="1:3" ht="15.75">
      <c r="A7" s="87" t="s">
        <v>0</v>
      </c>
      <c r="B7" s="47"/>
      <c r="C7" s="45"/>
    </row>
    <row r="8" spans="1:3" ht="16.5" thickBot="1">
      <c r="A8" s="95"/>
      <c r="B8" s="52"/>
      <c r="C8" s="46"/>
    </row>
    <row r="9" spans="1:3" ht="15.75">
      <c r="A9" s="54" t="s">
        <v>1</v>
      </c>
      <c r="B9" s="55"/>
      <c r="C9" s="56">
        <f>+B10</f>
        <v>14722</v>
      </c>
    </row>
    <row r="10" spans="1:3" ht="15.75">
      <c r="A10" s="8" t="s">
        <v>108</v>
      </c>
      <c r="B10" s="17">
        <v>14722</v>
      </c>
      <c r="C10" s="49"/>
    </row>
    <row r="11" spans="1:3" ht="15.75">
      <c r="A11" s="7" t="s">
        <v>33</v>
      </c>
      <c r="B11" s="20"/>
      <c r="C11" s="48">
        <f>SUM(B12:B13)</f>
        <v>129110</v>
      </c>
    </row>
    <row r="12" spans="1:3" ht="15.75">
      <c r="A12" s="8" t="s">
        <v>111</v>
      </c>
      <c r="B12" s="17">
        <v>123797</v>
      </c>
      <c r="C12" s="49"/>
    </row>
    <row r="13" spans="1:3" ht="15.75">
      <c r="A13" s="8" t="s">
        <v>71</v>
      </c>
      <c r="B13" s="17">
        <v>5313</v>
      </c>
      <c r="C13" s="49"/>
    </row>
    <row r="14" spans="1:3" ht="15.75">
      <c r="A14" s="7" t="s">
        <v>44</v>
      </c>
      <c r="B14" s="17"/>
      <c r="C14" s="48">
        <f>+B15</f>
        <v>300</v>
      </c>
    </row>
    <row r="15" spans="1:3" ht="15.75">
      <c r="A15" s="8" t="s">
        <v>113</v>
      </c>
      <c r="B15" s="17">
        <v>300</v>
      </c>
      <c r="C15" s="49"/>
    </row>
    <row r="16" spans="1:4" s="30" customFormat="1" ht="18.75" customHeight="1" thickBot="1">
      <c r="A16" s="50" t="s">
        <v>103</v>
      </c>
      <c r="B16" s="51"/>
      <c r="C16" s="57">
        <v>78059</v>
      </c>
      <c r="D16" s="61">
        <f>+C16/C17*100</f>
        <v>35.13148597377931</v>
      </c>
    </row>
    <row r="17" spans="1:5" ht="19.5" thickBot="1">
      <c r="A17" s="42" t="s">
        <v>4</v>
      </c>
      <c r="B17" s="53"/>
      <c r="C17" s="43">
        <f>SUM(C11+C9+C16+C14)</f>
        <v>222191</v>
      </c>
      <c r="E17" s="40">
        <f>+C30-C17</f>
        <v>0</v>
      </c>
    </row>
    <row r="19" ht="13.5" thickBot="1"/>
    <row r="20" spans="1:3" ht="15.75">
      <c r="A20" s="89" t="s">
        <v>5</v>
      </c>
      <c r="B20" s="12"/>
      <c r="C20" s="91"/>
    </row>
    <row r="21" spans="1:3" ht="16.5" thickBot="1">
      <c r="A21" s="90"/>
      <c r="B21" s="13"/>
      <c r="C21" s="92"/>
    </row>
    <row r="22" spans="1:3" ht="15.75">
      <c r="A22" s="14" t="s">
        <v>6</v>
      </c>
      <c r="B22" s="15"/>
      <c r="C22" s="15">
        <f>B23+B24+B25</f>
        <v>127034</v>
      </c>
    </row>
    <row r="23" spans="1:3" ht="15.75">
      <c r="A23" s="16" t="s">
        <v>7</v>
      </c>
      <c r="B23" s="17">
        <v>113124</v>
      </c>
      <c r="C23" s="18"/>
    </row>
    <row r="24" spans="1:3" ht="15.75">
      <c r="A24" s="16" t="s">
        <v>8</v>
      </c>
      <c r="B24" s="17">
        <v>13610</v>
      </c>
      <c r="C24" s="18"/>
    </row>
    <row r="25" spans="1:3" ht="15.75">
      <c r="A25" s="16" t="s">
        <v>9</v>
      </c>
      <c r="B25" s="17">
        <v>300</v>
      </c>
      <c r="C25" s="18"/>
    </row>
    <row r="26" spans="1:3" ht="15.75" customHeight="1">
      <c r="A26" s="19" t="s">
        <v>10</v>
      </c>
      <c r="B26" s="20"/>
      <c r="C26" s="15">
        <v>32496</v>
      </c>
    </row>
    <row r="27" spans="1:3" ht="15.75" hidden="1">
      <c r="A27" s="19" t="s">
        <v>11</v>
      </c>
      <c r="B27" s="20"/>
      <c r="C27" s="15"/>
    </row>
    <row r="28" spans="1:3" ht="15.75">
      <c r="A28" s="19" t="s">
        <v>11</v>
      </c>
      <c r="B28" s="20"/>
      <c r="C28" s="20">
        <v>57616</v>
      </c>
    </row>
    <row r="29" spans="1:3" ht="16.5" thickBot="1">
      <c r="A29" s="19" t="s">
        <v>42</v>
      </c>
      <c r="B29" s="20"/>
      <c r="C29" s="20">
        <v>5045</v>
      </c>
    </row>
    <row r="30" spans="1:3" s="36" customFormat="1" ht="19.5" thickBot="1">
      <c r="A30" s="34" t="s">
        <v>18</v>
      </c>
      <c r="B30" s="35"/>
      <c r="C30" s="35">
        <f>SUM(C29+C28+C26+C22)</f>
        <v>222191</v>
      </c>
    </row>
    <row r="32" spans="1:3" ht="12.75">
      <c r="A32" s="84" t="s">
        <v>31</v>
      </c>
      <c r="B32" s="76"/>
      <c r="C32" s="39">
        <v>58.75</v>
      </c>
    </row>
    <row r="33" spans="1:3" ht="12.75">
      <c r="A33" s="84" t="s">
        <v>81</v>
      </c>
      <c r="B33" s="76"/>
      <c r="C33" s="39">
        <v>3</v>
      </c>
    </row>
    <row r="34" spans="1:3" ht="12.75">
      <c r="A34" s="84" t="s">
        <v>56</v>
      </c>
      <c r="B34" s="29" t="s">
        <v>88</v>
      </c>
      <c r="C34" s="39"/>
    </row>
    <row r="35" spans="1:3" ht="12.75">
      <c r="A35" s="84" t="s">
        <v>48</v>
      </c>
      <c r="B35" s="29"/>
      <c r="C35" s="77">
        <f>+C16/C17*100</f>
        <v>35.13148597377931</v>
      </c>
    </row>
  </sheetData>
  <sheetProtection/>
  <mergeCells count="5">
    <mergeCell ref="A7:A8"/>
    <mergeCell ref="A20:A21"/>
    <mergeCell ref="C20:C21"/>
    <mergeCell ref="A1:C1"/>
    <mergeCell ref="A3:C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97" r:id="rId1"/>
  <headerFooter alignWithMargins="0">
    <oddHeader>&amp;R&amp;12III. Tájékoztató tábla</oddHeader>
    <oddFooter>&amp;C10</oddFooter>
  </headerFooter>
  <colBreaks count="1" manualBreakCount="1">
    <brk id="4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IV16384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26" sqref="K26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1"/>
  <sheetViews>
    <sheetView zoomScalePageLayoutView="0" workbookViewId="0" topLeftCell="A25">
      <selection activeCell="H39" sqref="H39"/>
    </sheetView>
  </sheetViews>
  <sheetFormatPr defaultColWidth="9.140625" defaultRowHeight="12.75"/>
  <cols>
    <col min="1" max="1" width="62.57421875" style="0" customWidth="1"/>
    <col min="2" max="2" width="9.421875" style="0" bestFit="1" customWidth="1"/>
    <col min="3" max="3" width="12.8515625" style="0" bestFit="1" customWidth="1"/>
    <col min="4" max="6" width="9.28125" style="0" bestFit="1" customWidth="1"/>
  </cols>
  <sheetData>
    <row r="1" spans="1:3" ht="18.75">
      <c r="A1" s="93" t="s">
        <v>20</v>
      </c>
      <c r="B1" s="93"/>
      <c r="C1" s="93"/>
    </row>
    <row r="2" spans="1:3" ht="18.75">
      <c r="A2" s="26"/>
      <c r="B2" s="26"/>
      <c r="C2" s="26"/>
    </row>
    <row r="3" spans="1:3" ht="18.75">
      <c r="A3" s="93" t="s">
        <v>28</v>
      </c>
      <c r="B3" s="93"/>
      <c r="C3" s="93"/>
    </row>
    <row r="5" ht="13.5" thickBot="1">
      <c r="C5" s="27" t="s">
        <v>29</v>
      </c>
    </row>
    <row r="6" spans="1:3" ht="15.75">
      <c r="A6" s="87" t="s">
        <v>0</v>
      </c>
      <c r="B6" s="1"/>
      <c r="C6" s="1"/>
    </row>
    <row r="7" spans="1:3" ht="16.5" thickBot="1">
      <c r="A7" s="88"/>
      <c r="B7" s="2"/>
      <c r="C7" s="2"/>
    </row>
    <row r="8" spans="1:7" ht="15.75">
      <c r="A8" s="3" t="s">
        <v>1</v>
      </c>
      <c r="B8" s="4"/>
      <c r="C8" s="5">
        <f>+B9</f>
        <v>33064</v>
      </c>
      <c r="G8" s="40">
        <f>+C8+C10+C17</f>
        <v>373426</v>
      </c>
    </row>
    <row r="9" spans="1:3" ht="15.75">
      <c r="A9" s="6" t="s">
        <v>108</v>
      </c>
      <c r="B9" s="4">
        <v>33064</v>
      </c>
      <c r="C9" s="4"/>
    </row>
    <row r="10" spans="1:3" ht="15.75">
      <c r="A10" s="7" t="s">
        <v>75</v>
      </c>
      <c r="B10" s="4"/>
      <c r="C10" s="5">
        <v>9150</v>
      </c>
    </row>
    <row r="11" spans="1:3" s="29" customFormat="1" ht="15.75">
      <c r="A11" s="3" t="s">
        <v>76</v>
      </c>
      <c r="B11" s="5"/>
      <c r="C11" s="5">
        <f>+B12+B13</f>
        <v>15269</v>
      </c>
    </row>
    <row r="12" spans="1:3" s="76" customFormat="1" ht="15.75">
      <c r="A12" s="6" t="s">
        <v>109</v>
      </c>
      <c r="B12" s="4">
        <v>2852</v>
      </c>
      <c r="C12" s="4"/>
    </row>
    <row r="13" spans="1:3" s="76" customFormat="1" ht="15.75">
      <c r="A13" s="6" t="s">
        <v>110</v>
      </c>
      <c r="B13" s="4">
        <v>12417</v>
      </c>
      <c r="C13" s="4"/>
    </row>
    <row r="14" spans="1:3" ht="15.75">
      <c r="A14" s="7" t="s">
        <v>77</v>
      </c>
      <c r="B14" s="5"/>
      <c r="C14" s="5">
        <f>SUM(B15:B16)</f>
        <v>155193</v>
      </c>
    </row>
    <row r="15" spans="1:3" ht="15.75">
      <c r="A15" s="8" t="s">
        <v>111</v>
      </c>
      <c r="B15" s="4">
        <v>47548</v>
      </c>
      <c r="C15" s="4"/>
    </row>
    <row r="16" spans="1:3" ht="15.75">
      <c r="A16" s="8" t="s">
        <v>112</v>
      </c>
      <c r="B16" s="4">
        <v>107645</v>
      </c>
      <c r="C16" s="4"/>
    </row>
    <row r="17" spans="1:6" ht="15.75">
      <c r="A17" s="7" t="s">
        <v>41</v>
      </c>
      <c r="B17" s="5"/>
      <c r="C17" s="5">
        <f>B18+B19</f>
        <v>331212</v>
      </c>
      <c r="F17">
        <f>+C23/347947*100</f>
        <v>18.63674640103234</v>
      </c>
    </row>
    <row r="18" spans="1:3" ht="15.75">
      <c r="A18" s="8" t="s">
        <v>113</v>
      </c>
      <c r="B18" s="4">
        <v>70070</v>
      </c>
      <c r="C18" s="4"/>
    </row>
    <row r="19" spans="1:3" ht="15.75">
      <c r="A19" s="8" t="s">
        <v>114</v>
      </c>
      <c r="B19" s="4">
        <v>261142</v>
      </c>
      <c r="C19" s="4"/>
    </row>
    <row r="20" spans="1:3" ht="15.75">
      <c r="A20" s="7" t="s">
        <v>78</v>
      </c>
      <c r="B20" s="49"/>
      <c r="C20" s="48">
        <v>92740</v>
      </c>
    </row>
    <row r="21" spans="1:3" ht="15.75">
      <c r="A21" s="7" t="s">
        <v>79</v>
      </c>
      <c r="B21" s="49"/>
      <c r="C21" s="48">
        <v>13306</v>
      </c>
    </row>
    <row r="22" spans="1:3" ht="15.75">
      <c r="A22" s="7" t="s">
        <v>97</v>
      </c>
      <c r="B22" s="48"/>
      <c r="C22" s="48">
        <v>56216</v>
      </c>
    </row>
    <row r="23" spans="1:4" ht="16.5" customHeight="1" thickBot="1">
      <c r="A23" s="32" t="s">
        <v>99</v>
      </c>
      <c r="B23" s="31"/>
      <c r="C23" s="33">
        <v>64846</v>
      </c>
      <c r="D23" s="75">
        <f>+C23/C24*100</f>
        <v>8.410679173432808</v>
      </c>
    </row>
    <row r="24" spans="1:5" ht="19.5" thickBot="1">
      <c r="A24" s="9" t="s">
        <v>4</v>
      </c>
      <c r="B24" s="10"/>
      <c r="C24" s="11">
        <f>SUM(C17+C14+C10+C8+C23+C11+C20+C21+C22)</f>
        <v>770996</v>
      </c>
      <c r="E24" s="40">
        <f>+C46-C24</f>
        <v>0</v>
      </c>
    </row>
    <row r="26" ht="13.5" thickBot="1"/>
    <row r="27" spans="1:3" ht="15.75">
      <c r="A27" s="89" t="s">
        <v>5</v>
      </c>
      <c r="B27" s="12"/>
      <c r="C27" s="91"/>
    </row>
    <row r="28" spans="1:3" ht="16.5" thickBot="1">
      <c r="A28" s="90"/>
      <c r="B28" s="13"/>
      <c r="C28" s="92"/>
    </row>
    <row r="29" spans="1:3" ht="15.75">
      <c r="A29" s="14" t="s">
        <v>6</v>
      </c>
      <c r="B29" s="15"/>
      <c r="C29" s="15">
        <f>SUM(B30+B31+B32)</f>
        <v>54310</v>
      </c>
    </row>
    <row r="30" spans="1:3" ht="15.75">
      <c r="A30" s="16" t="s">
        <v>7</v>
      </c>
      <c r="B30" s="17">
        <v>39099</v>
      </c>
      <c r="C30" s="18"/>
    </row>
    <row r="31" spans="1:3" ht="15.75">
      <c r="A31" s="16" t="s">
        <v>8</v>
      </c>
      <c r="B31" s="17">
        <v>31</v>
      </c>
      <c r="C31" s="18"/>
    </row>
    <row r="32" spans="1:3" ht="15.75">
      <c r="A32" s="16" t="s">
        <v>9</v>
      </c>
      <c r="B32" s="17">
        <v>15180</v>
      </c>
      <c r="C32" s="18"/>
    </row>
    <row r="33" spans="1:3" ht="15.75">
      <c r="A33" s="19" t="s">
        <v>10</v>
      </c>
      <c r="B33" s="20"/>
      <c r="C33" s="15">
        <v>18404</v>
      </c>
    </row>
    <row r="34" spans="1:3" ht="15.75">
      <c r="A34" s="19" t="s">
        <v>11</v>
      </c>
      <c r="B34" s="20"/>
      <c r="C34" s="15">
        <v>90836</v>
      </c>
    </row>
    <row r="35" spans="1:3" ht="15.75">
      <c r="A35" s="19" t="s">
        <v>47</v>
      </c>
      <c r="B35" s="20"/>
      <c r="C35" s="20">
        <v>92299</v>
      </c>
    </row>
    <row r="36" spans="1:3" ht="15.75">
      <c r="A36" s="19" t="s">
        <v>89</v>
      </c>
      <c r="B36" s="20"/>
      <c r="C36" s="20">
        <v>45240</v>
      </c>
    </row>
    <row r="37" spans="1:3" ht="15.75">
      <c r="A37" s="19" t="s">
        <v>90</v>
      </c>
      <c r="B37" s="20"/>
      <c r="C37" s="20">
        <v>387607</v>
      </c>
    </row>
    <row r="38" spans="1:3" ht="15.75">
      <c r="A38" s="19" t="s">
        <v>66</v>
      </c>
      <c r="B38" s="20"/>
      <c r="C38" s="20">
        <v>1300</v>
      </c>
    </row>
    <row r="39" spans="1:3" ht="15.75">
      <c r="A39" s="19" t="s">
        <v>65</v>
      </c>
      <c r="B39" s="20"/>
      <c r="C39" s="20">
        <v>6000</v>
      </c>
    </row>
    <row r="40" spans="1:3" ht="15.75">
      <c r="A40" s="14" t="s">
        <v>91</v>
      </c>
      <c r="B40" s="15"/>
      <c r="C40" s="15">
        <f>+B41+B42</f>
        <v>15000</v>
      </c>
    </row>
    <row r="41" spans="1:3" ht="15.75">
      <c r="A41" s="16" t="s">
        <v>93</v>
      </c>
      <c r="B41" s="17">
        <v>10000</v>
      </c>
      <c r="C41" s="17"/>
    </row>
    <row r="42" spans="1:3" ht="15.75">
      <c r="A42" s="16" t="s">
        <v>92</v>
      </c>
      <c r="B42" s="17">
        <v>5000</v>
      </c>
      <c r="C42" s="17"/>
    </row>
    <row r="43" spans="1:3" ht="15.75">
      <c r="A43" s="14" t="s">
        <v>94</v>
      </c>
      <c r="B43" s="18"/>
      <c r="C43" s="15">
        <f>+B44+B45</f>
        <v>60000</v>
      </c>
    </row>
    <row r="44" spans="1:3" ht="15.75">
      <c r="A44" s="16" t="s">
        <v>95</v>
      </c>
      <c r="B44" s="17">
        <v>10000</v>
      </c>
      <c r="C44" s="17"/>
    </row>
    <row r="45" spans="1:3" ht="16.5" thickBot="1">
      <c r="A45" s="81" t="s">
        <v>96</v>
      </c>
      <c r="B45" s="96">
        <v>50000</v>
      </c>
      <c r="C45" s="82"/>
    </row>
    <row r="46" spans="1:3" ht="19.5" thickBot="1">
      <c r="A46" s="24" t="s">
        <v>18</v>
      </c>
      <c r="B46" s="25"/>
      <c r="C46" s="35">
        <f>SUM(C29:C45)</f>
        <v>770996</v>
      </c>
    </row>
    <row r="48" spans="1:3" ht="12.75">
      <c r="A48" s="29" t="s">
        <v>54</v>
      </c>
      <c r="C48" s="39" t="s">
        <v>55</v>
      </c>
    </row>
    <row r="49" spans="1:3" ht="12.75">
      <c r="A49" s="29" t="s">
        <v>61</v>
      </c>
      <c r="C49" s="39" t="s">
        <v>74</v>
      </c>
    </row>
    <row r="50" spans="1:3" ht="12.75">
      <c r="A50" s="29" t="s">
        <v>82</v>
      </c>
      <c r="C50" s="39" t="s">
        <v>83</v>
      </c>
    </row>
    <row r="51" spans="1:3" ht="15.75">
      <c r="A51" s="28" t="s">
        <v>48</v>
      </c>
      <c r="B51" s="29"/>
      <c r="C51" s="77">
        <f>+C23/C24*100</f>
        <v>8.410679173432808</v>
      </c>
    </row>
  </sheetData>
  <sheetProtection/>
  <mergeCells count="5">
    <mergeCell ref="A6:A7"/>
    <mergeCell ref="A27:A28"/>
    <mergeCell ref="C27:C28"/>
    <mergeCell ref="A1:C1"/>
    <mergeCell ref="A3:C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92" r:id="rId1"/>
  <headerFooter alignWithMargins="0">
    <oddHeader>&amp;R&amp;12III. Tájékoztató tábla</oddHeader>
    <oddFooter>&amp;C2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27"/>
  <sheetViews>
    <sheetView zoomScalePageLayoutView="0" workbookViewId="0" topLeftCell="A7">
      <selection activeCell="H22" sqref="H22"/>
    </sheetView>
  </sheetViews>
  <sheetFormatPr defaultColWidth="9.140625" defaultRowHeight="12.75"/>
  <cols>
    <col min="1" max="1" width="62.57421875" style="0" customWidth="1"/>
    <col min="2" max="2" width="10.421875" style="0" customWidth="1"/>
    <col min="3" max="3" width="11.7109375" style="0" customWidth="1"/>
  </cols>
  <sheetData>
    <row r="1" spans="1:3" ht="18.75">
      <c r="A1" s="93" t="s">
        <v>20</v>
      </c>
      <c r="B1" s="93"/>
      <c r="C1" s="93"/>
    </row>
    <row r="2" spans="1:3" ht="18.75">
      <c r="A2" s="26"/>
      <c r="B2" s="26"/>
      <c r="C2" s="26"/>
    </row>
    <row r="3" spans="1:3" ht="18.75">
      <c r="A3" s="93" t="s">
        <v>37</v>
      </c>
      <c r="B3" s="93"/>
      <c r="C3" s="93"/>
    </row>
    <row r="4" spans="1:3" ht="18.75">
      <c r="A4" s="37"/>
      <c r="B4" s="37"/>
      <c r="C4" s="37"/>
    </row>
    <row r="5" spans="1:3" ht="18.75">
      <c r="A5" s="37"/>
      <c r="B5" s="37"/>
      <c r="C5" s="37"/>
    </row>
    <row r="7" ht="13.5" thickBot="1">
      <c r="C7" s="27" t="s">
        <v>29</v>
      </c>
    </row>
    <row r="8" spans="1:3" ht="15.75">
      <c r="A8" s="87" t="s">
        <v>0</v>
      </c>
      <c r="B8" s="1"/>
      <c r="C8" s="1"/>
    </row>
    <row r="9" spans="1:3" ht="16.5" thickBot="1">
      <c r="A9" s="88"/>
      <c r="B9" s="2"/>
      <c r="C9" s="2"/>
    </row>
    <row r="10" spans="1:3" ht="15.75">
      <c r="A10" s="3" t="s">
        <v>1</v>
      </c>
      <c r="B10" s="4"/>
      <c r="C10" s="5">
        <f>+B11+B12</f>
        <v>510</v>
      </c>
    </row>
    <row r="11" spans="1:3" ht="15.75">
      <c r="A11" s="6" t="s">
        <v>2</v>
      </c>
      <c r="B11" s="4">
        <v>350</v>
      </c>
      <c r="C11" s="4"/>
    </row>
    <row r="12" spans="1:3" ht="15.75">
      <c r="A12" s="6" t="s">
        <v>3</v>
      </c>
      <c r="B12" s="4">
        <v>160</v>
      </c>
      <c r="C12" s="4"/>
    </row>
    <row r="13" spans="1:3" ht="16.5" thickBot="1">
      <c r="A13" s="44" t="s">
        <v>46</v>
      </c>
      <c r="B13" s="49"/>
      <c r="C13" s="48">
        <v>805</v>
      </c>
    </row>
    <row r="14" spans="1:3" ht="19.5" thickBot="1">
      <c r="A14" s="9" t="s">
        <v>4</v>
      </c>
      <c r="B14" s="10"/>
      <c r="C14" s="11">
        <f>SUM(+C10+C13)</f>
        <v>1315</v>
      </c>
    </row>
    <row r="16" ht="13.5" thickBot="1"/>
    <row r="17" spans="1:3" ht="15.75">
      <c r="A17" s="89" t="s">
        <v>5</v>
      </c>
      <c r="B17" s="12"/>
      <c r="C17" s="91"/>
    </row>
    <row r="18" spans="1:3" ht="16.5" thickBot="1">
      <c r="A18" s="90"/>
      <c r="B18" s="13"/>
      <c r="C18" s="92"/>
    </row>
    <row r="19" spans="1:3" ht="15.75">
      <c r="A19" s="14" t="s">
        <v>6</v>
      </c>
      <c r="B19" s="15"/>
      <c r="C19" s="15">
        <f>SUM(+B20)</f>
        <v>514</v>
      </c>
    </row>
    <row r="20" spans="1:3" ht="15.75">
      <c r="A20" s="16" t="s">
        <v>9</v>
      </c>
      <c r="B20" s="17">
        <v>514</v>
      </c>
      <c r="C20" s="18"/>
    </row>
    <row r="21" spans="1:3" ht="15.75">
      <c r="A21" s="19" t="s">
        <v>10</v>
      </c>
      <c r="B21" s="20"/>
      <c r="C21" s="15">
        <v>139</v>
      </c>
    </row>
    <row r="22" spans="1:3" ht="15.75">
      <c r="A22" s="19" t="s">
        <v>11</v>
      </c>
      <c r="B22" s="20"/>
      <c r="C22" s="15">
        <v>542</v>
      </c>
    </row>
    <row r="23" spans="1:3" ht="16.5" thickBot="1">
      <c r="A23" s="19" t="s">
        <v>39</v>
      </c>
      <c r="B23" s="20"/>
      <c r="C23" s="20">
        <v>120</v>
      </c>
    </row>
    <row r="24" spans="1:3" ht="19.5" thickBot="1">
      <c r="A24" s="24" t="s">
        <v>18</v>
      </c>
      <c r="B24" s="25"/>
      <c r="C24" s="35">
        <f>SUM(C23+C22+C21+C19)</f>
        <v>1315</v>
      </c>
    </row>
    <row r="25" spans="1:3" ht="15.75">
      <c r="A25" s="28"/>
      <c r="B25" s="29"/>
      <c r="C25" s="77"/>
    </row>
    <row r="27" spans="1:3" ht="12.75">
      <c r="A27" s="29"/>
      <c r="C27" s="39"/>
    </row>
  </sheetData>
  <sheetProtection/>
  <mergeCells count="5">
    <mergeCell ref="A1:C1"/>
    <mergeCell ref="A3:C3"/>
    <mergeCell ref="A8:A9"/>
    <mergeCell ref="A17:A18"/>
    <mergeCell ref="C17:C18"/>
  </mergeCells>
  <printOptions horizontalCentered="1"/>
  <pageMargins left="0.7874015748031497" right="0.7874015748031497" top="0.984251968503937" bottom="0.984251968503937" header="0.5118110236220472" footer="0.5118110236220472"/>
  <pageSetup orientation="portrait" paperSize="9" r:id="rId1"/>
  <headerFooter alignWithMargins="0">
    <oddHeader>&amp;R&amp;12III. Tájékoztató tábla</oddHeader>
    <oddFooter>&amp;C3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4">
      <selection activeCell="F10" sqref="F10:F11"/>
    </sheetView>
  </sheetViews>
  <sheetFormatPr defaultColWidth="9.140625" defaultRowHeight="12.75"/>
  <cols>
    <col min="1" max="1" width="61.421875" style="0" customWidth="1"/>
    <col min="2" max="2" width="8.421875" style="0" bestFit="1" customWidth="1"/>
    <col min="3" max="3" width="12.7109375" style="0" bestFit="1" customWidth="1"/>
  </cols>
  <sheetData>
    <row r="1" spans="1:3" ht="18.75">
      <c r="A1" s="93" t="s">
        <v>20</v>
      </c>
      <c r="B1" s="93"/>
      <c r="C1" s="93"/>
    </row>
    <row r="2" spans="1:3" ht="18.75">
      <c r="A2" s="26"/>
      <c r="B2" s="26"/>
      <c r="C2" s="26"/>
    </row>
    <row r="3" spans="1:3" ht="18.75">
      <c r="A3" s="93" t="s">
        <v>38</v>
      </c>
      <c r="B3" s="93"/>
      <c r="C3" s="93"/>
    </row>
    <row r="4" spans="1:3" ht="18.75">
      <c r="A4" s="37"/>
      <c r="B4" s="37"/>
      <c r="C4" s="37"/>
    </row>
    <row r="5" spans="1:3" ht="18.75">
      <c r="A5" s="37"/>
      <c r="B5" s="37"/>
      <c r="C5" s="37"/>
    </row>
    <row r="7" ht="13.5" thickBot="1">
      <c r="C7" s="27" t="s">
        <v>29</v>
      </c>
    </row>
    <row r="8" spans="1:3" ht="15.75">
      <c r="A8" s="87" t="s">
        <v>0</v>
      </c>
      <c r="B8" s="1"/>
      <c r="C8" s="1"/>
    </row>
    <row r="9" spans="1:3" ht="16.5" thickBot="1">
      <c r="A9" s="88"/>
      <c r="B9" s="2"/>
      <c r="C9" s="2"/>
    </row>
    <row r="10" spans="1:3" s="29" customFormat="1" ht="16.5" thickBot="1">
      <c r="A10" s="63" t="s">
        <v>69</v>
      </c>
      <c r="B10" s="57"/>
      <c r="C10" s="62">
        <v>628</v>
      </c>
    </row>
    <row r="11" spans="1:6" ht="19.5" thickBot="1">
      <c r="A11" s="9" t="s">
        <v>4</v>
      </c>
      <c r="B11" s="10"/>
      <c r="C11" s="11">
        <f>SUM(C10:C10)</f>
        <v>628</v>
      </c>
      <c r="F11" s="40">
        <f>+C20-C11</f>
        <v>0</v>
      </c>
    </row>
    <row r="13" ht="13.5" thickBot="1"/>
    <row r="14" spans="1:3" ht="15.75">
      <c r="A14" s="89" t="s">
        <v>5</v>
      </c>
      <c r="B14" s="12"/>
      <c r="C14" s="91"/>
    </row>
    <row r="15" spans="1:3" ht="16.5" thickBot="1">
      <c r="A15" s="90"/>
      <c r="B15" s="13"/>
      <c r="C15" s="92"/>
    </row>
    <row r="16" spans="1:3" ht="15.75">
      <c r="A16" s="14" t="s">
        <v>6</v>
      </c>
      <c r="B16" s="15"/>
      <c r="C16" s="15">
        <f>SUM(+B17)</f>
        <v>258</v>
      </c>
    </row>
    <row r="17" spans="1:3" ht="15.75">
      <c r="A17" s="16" t="s">
        <v>9</v>
      </c>
      <c r="B17" s="17">
        <v>258</v>
      </c>
      <c r="C17" s="18"/>
    </row>
    <row r="18" spans="1:3" ht="15.75">
      <c r="A18" s="19" t="s">
        <v>10</v>
      </c>
      <c r="B18" s="20"/>
      <c r="C18" s="15">
        <v>70</v>
      </c>
    </row>
    <row r="19" spans="1:3" ht="16.5" thickBot="1">
      <c r="A19" s="19" t="s">
        <v>11</v>
      </c>
      <c r="B19" s="20"/>
      <c r="C19" s="15">
        <v>300</v>
      </c>
    </row>
    <row r="20" spans="1:3" ht="19.5" thickBot="1">
      <c r="A20" s="24" t="s">
        <v>18</v>
      </c>
      <c r="B20" s="25"/>
      <c r="C20" s="35">
        <f>+C19+C18+C16</f>
        <v>628</v>
      </c>
    </row>
    <row r="21" spans="1:3" ht="15.75">
      <c r="A21" s="28"/>
      <c r="B21" s="29"/>
      <c r="C21" s="77"/>
    </row>
    <row r="23" spans="1:3" ht="12.75">
      <c r="A23" s="29"/>
      <c r="C23" s="39"/>
    </row>
  </sheetData>
  <sheetProtection/>
  <mergeCells count="5">
    <mergeCell ref="A1:C1"/>
    <mergeCell ref="A3:C3"/>
    <mergeCell ref="A8:A9"/>
    <mergeCell ref="A14:A15"/>
    <mergeCell ref="C14:C15"/>
  </mergeCells>
  <printOptions horizontalCentered="1"/>
  <pageMargins left="0.7874015748031497" right="0.7874015748031497" top="0.984251968503937" bottom="0.984251968503937" header="0.5118110236220472" footer="0.5118110236220472"/>
  <pageSetup orientation="portrait" paperSize="9" scale="94" r:id="rId1"/>
  <headerFooter alignWithMargins="0">
    <oddHeader>&amp;RIII. Tájékoztató tábla</oddHeader>
    <oddFooter>&amp;C4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38"/>
  <sheetViews>
    <sheetView zoomScaleSheetLayoutView="75" zoomScalePageLayoutView="0" workbookViewId="0" topLeftCell="A7">
      <selection activeCell="C31" sqref="C31"/>
    </sheetView>
  </sheetViews>
  <sheetFormatPr defaultColWidth="9.140625" defaultRowHeight="12.75"/>
  <cols>
    <col min="1" max="1" width="61.421875" style="0" bestFit="1" customWidth="1"/>
    <col min="2" max="2" width="9.57421875" style="0" customWidth="1"/>
    <col min="3" max="3" width="13.7109375" style="0" customWidth="1"/>
  </cols>
  <sheetData>
    <row r="1" spans="1:3" ht="18.75">
      <c r="A1" s="93" t="s">
        <v>20</v>
      </c>
      <c r="B1" s="93"/>
      <c r="C1" s="93"/>
    </row>
    <row r="2" spans="1:3" ht="18.75">
      <c r="A2" s="26"/>
      <c r="B2" s="26"/>
      <c r="C2" s="26"/>
    </row>
    <row r="3" spans="1:3" ht="18.75">
      <c r="A3" s="93" t="s">
        <v>27</v>
      </c>
      <c r="B3" s="93"/>
      <c r="C3" s="93"/>
    </row>
    <row r="6" ht="13.5" thickBot="1">
      <c r="C6" s="27" t="s">
        <v>29</v>
      </c>
    </row>
    <row r="7" spans="1:3" ht="15.75">
      <c r="A7" s="87" t="s">
        <v>0</v>
      </c>
      <c r="B7" s="1"/>
      <c r="C7" s="1"/>
    </row>
    <row r="8" spans="1:3" ht="16.5" thickBot="1">
      <c r="A8" s="88"/>
      <c r="B8" s="2"/>
      <c r="C8" s="2"/>
    </row>
    <row r="9" spans="1:3" ht="15.75">
      <c r="A9" s="3" t="s">
        <v>72</v>
      </c>
      <c r="B9" s="4"/>
      <c r="C9" s="5">
        <f>+B10</f>
        <v>31522</v>
      </c>
    </row>
    <row r="10" spans="1:3" ht="15.75">
      <c r="A10" s="6" t="s">
        <v>115</v>
      </c>
      <c r="B10" s="4">
        <v>31522</v>
      </c>
      <c r="C10" s="4"/>
    </row>
    <row r="11" spans="1:3" ht="15.75">
      <c r="A11" s="7" t="s">
        <v>73</v>
      </c>
      <c r="B11" s="4"/>
      <c r="C11" s="5"/>
    </row>
    <row r="12" spans="1:3" ht="15.75">
      <c r="A12" s="7" t="s">
        <v>40</v>
      </c>
      <c r="B12" s="5"/>
      <c r="C12" s="5">
        <f>SUM(B13:B14)</f>
        <v>39775</v>
      </c>
    </row>
    <row r="13" spans="1:3" ht="15.75">
      <c r="A13" s="8" t="s">
        <v>116</v>
      </c>
      <c r="B13" s="4">
        <v>39587</v>
      </c>
      <c r="C13" s="4"/>
    </row>
    <row r="14" spans="1:3" ht="15.75">
      <c r="A14" s="8" t="s">
        <v>117</v>
      </c>
      <c r="B14" s="4">
        <v>188</v>
      </c>
      <c r="C14" s="4"/>
    </row>
    <row r="15" spans="1:3" s="30" customFormat="1" ht="15.75">
      <c r="A15" s="7" t="s">
        <v>34</v>
      </c>
      <c r="B15" s="5"/>
      <c r="C15" s="5">
        <f>SUM(B16)</f>
        <v>747</v>
      </c>
    </row>
    <row r="16" spans="1:6" ht="15.75">
      <c r="A16" s="8" t="s">
        <v>118</v>
      </c>
      <c r="B16" s="4">
        <v>747</v>
      </c>
      <c r="C16" s="4"/>
      <c r="F16">
        <f>+C19/347947*100</f>
        <v>8.663100989518519</v>
      </c>
    </row>
    <row r="17" spans="1:3" ht="15.75">
      <c r="A17" s="7" t="s">
        <v>41</v>
      </c>
      <c r="B17" s="5"/>
      <c r="C17" s="5">
        <f>SUM(B18)</f>
        <v>10267</v>
      </c>
    </row>
    <row r="18" spans="1:3" ht="15.75">
      <c r="A18" s="8" t="s">
        <v>119</v>
      </c>
      <c r="B18" s="4">
        <v>10267</v>
      </c>
      <c r="C18" s="4"/>
    </row>
    <row r="19" spans="1:4" ht="16.5" thickBot="1">
      <c r="A19" s="32" t="s">
        <v>100</v>
      </c>
      <c r="B19" s="31"/>
      <c r="C19" s="33">
        <v>30143</v>
      </c>
      <c r="D19" s="58">
        <f>+C19/C31*100</f>
        <v>26.804737937289914</v>
      </c>
    </row>
    <row r="20" spans="1:6" ht="19.5" thickBot="1">
      <c r="A20" s="9" t="s">
        <v>4</v>
      </c>
      <c r="B20" s="10"/>
      <c r="C20" s="11">
        <f>SUM(C17+C15+C12+C9+C19)</f>
        <v>112454</v>
      </c>
      <c r="E20" s="40"/>
      <c r="F20" s="40"/>
    </row>
    <row r="22" ht="13.5" thickBot="1"/>
    <row r="23" spans="1:3" ht="15.75">
      <c r="A23" s="89" t="s">
        <v>5</v>
      </c>
      <c r="B23" s="12"/>
      <c r="C23" s="91"/>
    </row>
    <row r="24" spans="1:3" ht="16.5" thickBot="1">
      <c r="A24" s="90"/>
      <c r="B24" s="13"/>
      <c r="C24" s="92"/>
    </row>
    <row r="25" spans="1:3" ht="15.75">
      <c r="A25" s="14" t="s">
        <v>6</v>
      </c>
      <c r="B25" s="15"/>
      <c r="C25" s="15">
        <f>SUM(B26+B27+B28)</f>
        <v>52107</v>
      </c>
    </row>
    <row r="26" spans="1:3" ht="15.75">
      <c r="A26" s="16" t="s">
        <v>7</v>
      </c>
      <c r="B26" s="17">
        <v>47484</v>
      </c>
      <c r="C26" s="18"/>
    </row>
    <row r="27" spans="1:3" ht="15.75">
      <c r="A27" s="16" t="s">
        <v>8</v>
      </c>
      <c r="B27" s="17">
        <v>3963</v>
      </c>
      <c r="C27" s="18"/>
    </row>
    <row r="28" spans="1:3" ht="15.75">
      <c r="A28" s="16" t="s">
        <v>9</v>
      </c>
      <c r="B28" s="17">
        <v>660</v>
      </c>
      <c r="C28" s="18"/>
    </row>
    <row r="29" spans="1:3" ht="15.75">
      <c r="A29" s="19" t="s">
        <v>10</v>
      </c>
      <c r="B29" s="17"/>
      <c r="C29" s="15">
        <v>13905</v>
      </c>
    </row>
    <row r="30" spans="1:3" ht="16.5" thickBot="1">
      <c r="A30" s="19" t="s">
        <v>11</v>
      </c>
      <c r="B30" s="20"/>
      <c r="C30" s="15">
        <v>46442</v>
      </c>
    </row>
    <row r="31" spans="1:3" ht="19.5" thickBot="1">
      <c r="A31" s="24" t="s">
        <v>18</v>
      </c>
      <c r="B31" s="25"/>
      <c r="C31" s="35">
        <f>SUM(C30+C29+C25)</f>
        <v>112454</v>
      </c>
    </row>
    <row r="34" spans="1:3" ht="12.75">
      <c r="A34" s="29" t="s">
        <v>31</v>
      </c>
      <c r="C34" s="39">
        <v>33.08</v>
      </c>
    </row>
    <row r="35" spans="1:3" ht="12.75">
      <c r="A35" s="29" t="s">
        <v>81</v>
      </c>
      <c r="C35" s="39">
        <v>1.25</v>
      </c>
    </row>
    <row r="36" spans="1:3" s="29" customFormat="1" ht="12.75">
      <c r="A36" s="29" t="s">
        <v>84</v>
      </c>
      <c r="C36" s="39">
        <v>0.1</v>
      </c>
    </row>
    <row r="37" spans="1:3" s="29" customFormat="1" ht="12.75">
      <c r="A37" s="29" t="s">
        <v>85</v>
      </c>
      <c r="C37" s="39">
        <v>0.43</v>
      </c>
    </row>
    <row r="38" spans="1:3" ht="12.75">
      <c r="A38" s="84" t="s">
        <v>48</v>
      </c>
      <c r="B38" s="29"/>
      <c r="C38" s="77">
        <f>+C19/C20*100</f>
        <v>26.804737937289914</v>
      </c>
    </row>
  </sheetData>
  <sheetProtection/>
  <mergeCells count="5">
    <mergeCell ref="A7:A8"/>
    <mergeCell ref="A23:A24"/>
    <mergeCell ref="C23:C24"/>
    <mergeCell ref="A1:C1"/>
    <mergeCell ref="A3:C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92" r:id="rId1"/>
  <headerFooter alignWithMargins="0">
    <oddHeader>&amp;R&amp;12III. Tájékoztató tábla</oddHeader>
    <oddFooter>&amp;C5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36"/>
  <sheetViews>
    <sheetView zoomScalePageLayoutView="0" workbookViewId="0" topLeftCell="A13">
      <selection activeCell="J23" sqref="J23"/>
    </sheetView>
  </sheetViews>
  <sheetFormatPr defaultColWidth="9.140625" defaultRowHeight="12.75"/>
  <cols>
    <col min="1" max="1" width="61.8515625" style="0" customWidth="1"/>
    <col min="2" max="2" width="8.421875" style="0" bestFit="1" customWidth="1"/>
    <col min="3" max="3" width="11.421875" style="0" customWidth="1"/>
  </cols>
  <sheetData>
    <row r="1" spans="1:3" ht="18.75">
      <c r="A1" s="93" t="s">
        <v>20</v>
      </c>
      <c r="B1" s="93"/>
      <c r="C1" s="93"/>
    </row>
    <row r="2" spans="1:3" ht="18.75">
      <c r="A2" s="26"/>
      <c r="B2" s="26"/>
      <c r="C2" s="26"/>
    </row>
    <row r="3" spans="1:3" ht="18.75">
      <c r="A3" s="93" t="s">
        <v>24</v>
      </c>
      <c r="B3" s="93"/>
      <c r="C3" s="93"/>
    </row>
    <row r="4" spans="1:3" ht="12.75">
      <c r="A4" s="94" t="s">
        <v>26</v>
      </c>
      <c r="B4" s="94"/>
      <c r="C4" s="94"/>
    </row>
    <row r="5" spans="1:3" ht="12.75">
      <c r="A5" s="38"/>
      <c r="B5" s="38"/>
      <c r="C5" s="38"/>
    </row>
    <row r="7" ht="13.5" thickBot="1">
      <c r="C7" s="27" t="s">
        <v>29</v>
      </c>
    </row>
    <row r="8" spans="1:3" ht="15.75">
      <c r="A8" s="87" t="s">
        <v>0</v>
      </c>
      <c r="B8" s="1"/>
      <c r="C8" s="65"/>
    </row>
    <row r="9" spans="1:3" ht="16.5" thickBot="1">
      <c r="A9" s="88"/>
      <c r="B9" s="2"/>
      <c r="C9" s="66"/>
    </row>
    <row r="10" spans="1:3" ht="15.75">
      <c r="A10" s="54" t="s">
        <v>1</v>
      </c>
      <c r="B10" s="73"/>
      <c r="C10" s="74">
        <f>+B11</f>
        <v>6312</v>
      </c>
    </row>
    <row r="11" spans="1:3" ht="15.75">
      <c r="A11" s="6" t="s">
        <v>104</v>
      </c>
      <c r="B11" s="4">
        <v>6312</v>
      </c>
      <c r="C11" s="68"/>
    </row>
    <row r="12" spans="1:3" ht="15.75">
      <c r="A12" s="7" t="s">
        <v>33</v>
      </c>
      <c r="B12" s="5"/>
      <c r="C12" s="67">
        <f>SUM(B13:B14)</f>
        <v>44332</v>
      </c>
    </row>
    <row r="13" spans="1:3" ht="15.75">
      <c r="A13" s="8" t="s">
        <v>105</v>
      </c>
      <c r="B13" s="4">
        <v>44332</v>
      </c>
      <c r="C13" s="68"/>
    </row>
    <row r="14" spans="1:3" ht="15.75">
      <c r="A14" s="64" t="s">
        <v>120</v>
      </c>
      <c r="B14" s="49"/>
      <c r="C14" s="79"/>
    </row>
    <row r="15" spans="1:3" ht="15.75">
      <c r="A15" s="86" t="s">
        <v>49</v>
      </c>
      <c r="B15" s="49"/>
      <c r="C15" s="70">
        <f>SUM(B16:B16)</f>
        <v>300</v>
      </c>
    </row>
    <row r="16" spans="1:3" ht="15.75">
      <c r="A16" s="86" t="s">
        <v>62</v>
      </c>
      <c r="B16" s="31">
        <v>300</v>
      </c>
      <c r="C16" s="69"/>
    </row>
    <row r="17" spans="1:3" s="29" customFormat="1" ht="15.75">
      <c r="A17" s="7" t="s">
        <v>45</v>
      </c>
      <c r="B17" s="48"/>
      <c r="C17" s="70">
        <v>30000</v>
      </c>
    </row>
    <row r="18" spans="1:4" s="29" customFormat="1" ht="15.75">
      <c r="A18" s="7" t="s">
        <v>121</v>
      </c>
      <c r="B18" s="48"/>
      <c r="C18" s="70">
        <v>2519</v>
      </c>
      <c r="D18" s="29">
        <f>+C18/C31*100</f>
        <v>3.0181038304398355</v>
      </c>
    </row>
    <row r="19" spans="1:5" ht="19.5" thickBot="1">
      <c r="A19" s="42" t="s">
        <v>4</v>
      </c>
      <c r="B19" s="71"/>
      <c r="C19" s="72">
        <f>SUM(C12+C10+C17+C15+C18)</f>
        <v>83463</v>
      </c>
      <c r="E19" s="40">
        <f>+C31-C19</f>
        <v>0</v>
      </c>
    </row>
    <row r="21" ht="13.5" thickBot="1"/>
    <row r="22" spans="1:3" ht="15.75">
      <c r="A22" s="89" t="s">
        <v>5</v>
      </c>
      <c r="B22" s="12"/>
      <c r="C22" s="91"/>
    </row>
    <row r="23" spans="1:3" ht="16.5" thickBot="1">
      <c r="A23" s="90"/>
      <c r="B23" s="13"/>
      <c r="C23" s="92"/>
    </row>
    <row r="24" spans="1:3" ht="15.75">
      <c r="A24" s="14" t="s">
        <v>6</v>
      </c>
      <c r="B24" s="15"/>
      <c r="C24" s="15">
        <f>B25+B26+B27</f>
        <v>45711</v>
      </c>
    </row>
    <row r="25" spans="1:3" ht="15.75">
      <c r="A25" s="16" t="s">
        <v>7</v>
      </c>
      <c r="B25" s="17">
        <v>39559</v>
      </c>
      <c r="C25" s="18"/>
    </row>
    <row r="26" spans="1:3" ht="15.75">
      <c r="A26" s="16" t="s">
        <v>8</v>
      </c>
      <c r="B26" s="17">
        <v>5389</v>
      </c>
      <c r="C26" s="18"/>
    </row>
    <row r="27" spans="1:3" ht="15.75">
      <c r="A27" s="16" t="s">
        <v>9</v>
      </c>
      <c r="B27" s="17">
        <v>763</v>
      </c>
      <c r="C27" s="18"/>
    </row>
    <row r="28" spans="1:3" ht="15.75">
      <c r="A28" s="19" t="s">
        <v>10</v>
      </c>
      <c r="B28" s="20"/>
      <c r="C28" s="15">
        <v>12263</v>
      </c>
    </row>
    <row r="29" spans="1:3" ht="15.75">
      <c r="A29" s="19" t="s">
        <v>11</v>
      </c>
      <c r="B29" s="20"/>
      <c r="C29" s="15">
        <v>24467</v>
      </c>
    </row>
    <row r="30" spans="1:3" ht="16.5" thickBot="1">
      <c r="A30" s="19" t="s">
        <v>123</v>
      </c>
      <c r="B30" s="20"/>
      <c r="C30" s="20">
        <v>1022</v>
      </c>
    </row>
    <row r="31" spans="1:3" ht="19.5" thickBot="1">
      <c r="A31" s="24" t="s">
        <v>18</v>
      </c>
      <c r="B31" s="25"/>
      <c r="C31" s="35">
        <f>SUM(C30+C29+C28+C24)</f>
        <v>83463</v>
      </c>
    </row>
    <row r="33" spans="1:3" ht="12.75">
      <c r="A33" s="84" t="s">
        <v>31</v>
      </c>
      <c r="C33" s="39">
        <v>20.5</v>
      </c>
    </row>
    <row r="34" spans="1:3" ht="12.75">
      <c r="A34" s="84" t="s">
        <v>81</v>
      </c>
      <c r="C34" s="39">
        <v>1.46</v>
      </c>
    </row>
    <row r="35" spans="1:6" ht="12.75">
      <c r="A35" s="84" t="s">
        <v>56</v>
      </c>
      <c r="B35" s="29" t="s">
        <v>60</v>
      </c>
      <c r="C35" s="77"/>
      <c r="E35" s="29"/>
      <c r="F35" s="77"/>
    </row>
    <row r="36" spans="1:3" ht="12.75">
      <c r="A36" s="29" t="s">
        <v>48</v>
      </c>
      <c r="C36" s="77">
        <f>+C18/C19*100</f>
        <v>3.0181038304398355</v>
      </c>
    </row>
  </sheetData>
  <sheetProtection/>
  <mergeCells count="6">
    <mergeCell ref="A8:A9"/>
    <mergeCell ref="A22:A23"/>
    <mergeCell ref="C22:C23"/>
    <mergeCell ref="A1:C1"/>
    <mergeCell ref="A3:C3"/>
    <mergeCell ref="A4:C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94" r:id="rId1"/>
  <headerFooter alignWithMargins="0">
    <oddHeader>&amp;R&amp;12III. Tájékoztató tábla</oddHeader>
    <oddFooter>&amp;C6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0">
      <selection activeCell="G25" sqref="G25"/>
    </sheetView>
  </sheetViews>
  <sheetFormatPr defaultColWidth="9.140625" defaultRowHeight="12.75"/>
  <cols>
    <col min="1" max="1" width="61.7109375" style="0" customWidth="1"/>
    <col min="2" max="2" width="10.57421875" style="0" customWidth="1"/>
    <col min="3" max="3" width="12.7109375" style="0" bestFit="1" customWidth="1"/>
  </cols>
  <sheetData>
    <row r="1" spans="1:3" ht="18.75">
      <c r="A1" s="93" t="s">
        <v>20</v>
      </c>
      <c r="B1" s="93"/>
      <c r="C1" s="93"/>
    </row>
    <row r="2" spans="1:3" ht="18.75">
      <c r="A2" s="26"/>
      <c r="B2" s="26"/>
      <c r="C2" s="26"/>
    </row>
    <row r="3" spans="1:3" ht="18.75">
      <c r="A3" s="93" t="s">
        <v>24</v>
      </c>
      <c r="B3" s="93"/>
      <c r="C3" s="93"/>
    </row>
    <row r="4" spans="1:3" ht="12.75">
      <c r="A4" s="94" t="s">
        <v>25</v>
      </c>
      <c r="B4" s="94"/>
      <c r="C4" s="94"/>
    </row>
    <row r="5" spans="1:3" ht="12.75">
      <c r="A5" s="38"/>
      <c r="B5" s="38"/>
      <c r="C5" s="38"/>
    </row>
    <row r="6" spans="1:3" ht="12.75">
      <c r="A6" s="38"/>
      <c r="B6" s="38"/>
      <c r="C6" s="38"/>
    </row>
    <row r="8" ht="13.5" thickBot="1">
      <c r="C8" s="27" t="s">
        <v>29</v>
      </c>
    </row>
    <row r="9" spans="1:3" ht="15.75">
      <c r="A9" s="87" t="s">
        <v>0</v>
      </c>
      <c r="B9" s="1"/>
      <c r="C9" s="1"/>
    </row>
    <row r="10" spans="1:3" ht="16.5" thickBot="1">
      <c r="A10" s="88"/>
      <c r="B10" s="2"/>
      <c r="C10" s="2"/>
    </row>
    <row r="11" spans="1:3" ht="15.75">
      <c r="A11" s="3" t="s">
        <v>1</v>
      </c>
      <c r="B11" s="4"/>
      <c r="C11" s="5">
        <f>+B12</f>
        <v>6824</v>
      </c>
    </row>
    <row r="12" spans="1:3" ht="15.75">
      <c r="A12" s="6" t="s">
        <v>108</v>
      </c>
      <c r="B12" s="4">
        <v>6824</v>
      </c>
      <c r="C12" s="4"/>
    </row>
    <row r="13" spans="1:3" ht="15.75">
      <c r="A13" s="7" t="s">
        <v>63</v>
      </c>
      <c r="B13" s="4"/>
      <c r="C13" s="5">
        <f>+B14</f>
        <v>400</v>
      </c>
    </row>
    <row r="14" spans="1:3" ht="15.75">
      <c r="A14" s="7" t="s">
        <v>122</v>
      </c>
      <c r="B14" s="4">
        <v>400</v>
      </c>
      <c r="C14" s="5"/>
    </row>
    <row r="15" spans="1:3" ht="15.75">
      <c r="A15" s="7" t="s">
        <v>40</v>
      </c>
      <c r="B15" s="5"/>
      <c r="C15" s="5">
        <f>SUM(B16:B16)</f>
        <v>37758</v>
      </c>
    </row>
    <row r="16" spans="1:7" ht="15.75">
      <c r="A16" s="8" t="s">
        <v>111</v>
      </c>
      <c r="B16" s="4">
        <v>37758</v>
      </c>
      <c r="C16" s="4"/>
      <c r="G16">
        <f>+C17/347947*100</f>
        <v>6.212440400405809</v>
      </c>
    </row>
    <row r="17" spans="1:4" ht="16.5" thickBot="1">
      <c r="A17" s="32" t="s">
        <v>101</v>
      </c>
      <c r="B17" s="31"/>
      <c r="C17" s="33">
        <v>21616</v>
      </c>
      <c r="D17" s="59">
        <f>+C17/C30*100</f>
        <v>32.45743115408871</v>
      </c>
    </row>
    <row r="18" spans="1:5" ht="19.5" thickBot="1">
      <c r="A18" s="9" t="s">
        <v>4</v>
      </c>
      <c r="B18" s="10"/>
      <c r="C18" s="11">
        <f>SUM(C15+C11+C17+C13)</f>
        <v>66598</v>
      </c>
      <c r="E18" s="40">
        <f>+C30-C18</f>
        <v>0</v>
      </c>
    </row>
    <row r="20" ht="13.5" thickBot="1"/>
    <row r="21" spans="1:3" ht="15.75">
      <c r="A21" s="89" t="s">
        <v>5</v>
      </c>
      <c r="B21" s="12"/>
      <c r="C21" s="91"/>
    </row>
    <row r="22" spans="1:3" ht="16.5" thickBot="1">
      <c r="A22" s="90"/>
      <c r="B22" s="13"/>
      <c r="C22" s="92"/>
    </row>
    <row r="23" spans="1:3" ht="15.75">
      <c r="A23" s="14" t="s">
        <v>6</v>
      </c>
      <c r="B23" s="15"/>
      <c r="C23" s="15">
        <f>B24+B25+B26</f>
        <v>36976</v>
      </c>
    </row>
    <row r="24" spans="1:3" ht="15.75">
      <c r="A24" s="16" t="s">
        <v>7</v>
      </c>
      <c r="B24" s="17">
        <v>34112</v>
      </c>
      <c r="C24" s="18"/>
    </row>
    <row r="25" spans="1:3" ht="15.75">
      <c r="A25" s="16" t="s">
        <v>8</v>
      </c>
      <c r="B25" s="17">
        <v>2789</v>
      </c>
      <c r="C25" s="18"/>
    </row>
    <row r="26" spans="1:3" ht="15.75">
      <c r="A26" s="16" t="s">
        <v>9</v>
      </c>
      <c r="B26" s="17">
        <v>75</v>
      </c>
      <c r="C26" s="18"/>
    </row>
    <row r="27" spans="1:3" ht="15.75">
      <c r="A27" s="19" t="s">
        <v>10</v>
      </c>
      <c r="B27" s="20"/>
      <c r="C27" s="15">
        <v>9971</v>
      </c>
    </row>
    <row r="28" spans="1:3" ht="15.75">
      <c r="A28" s="19" t="s">
        <v>11</v>
      </c>
      <c r="B28" s="20"/>
      <c r="C28" s="15">
        <v>19324</v>
      </c>
    </row>
    <row r="29" spans="1:3" ht="16.5" thickBot="1">
      <c r="A29" s="81" t="s">
        <v>64</v>
      </c>
      <c r="B29" s="82"/>
      <c r="C29" s="82">
        <v>327</v>
      </c>
    </row>
    <row r="30" spans="1:3" ht="19.5" thickBot="1">
      <c r="A30" s="24" t="s">
        <v>18</v>
      </c>
      <c r="B30" s="25"/>
      <c r="C30" s="35">
        <f>SUM(C28+C27+C23+C29)</f>
        <v>66598</v>
      </c>
    </row>
    <row r="32" spans="1:3" ht="12.75">
      <c r="A32" s="84" t="s">
        <v>31</v>
      </c>
      <c r="B32" s="76"/>
      <c r="C32" s="39">
        <v>18.8</v>
      </c>
    </row>
    <row r="33" spans="1:3" ht="12.75">
      <c r="A33" s="84" t="s">
        <v>56</v>
      </c>
      <c r="B33" s="29" t="s">
        <v>86</v>
      </c>
      <c r="C33" s="39"/>
    </row>
    <row r="34" spans="1:3" ht="12.75">
      <c r="A34" s="84" t="s">
        <v>48</v>
      </c>
      <c r="B34" s="29"/>
      <c r="C34" s="77">
        <f>+C17/C18*100</f>
        <v>32.45743115408871</v>
      </c>
    </row>
  </sheetData>
  <sheetProtection/>
  <mergeCells count="6">
    <mergeCell ref="A9:A10"/>
    <mergeCell ref="A21:A22"/>
    <mergeCell ref="C21:C22"/>
    <mergeCell ref="A1:C1"/>
    <mergeCell ref="A3:C3"/>
    <mergeCell ref="A4:C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92" r:id="rId1"/>
  <headerFooter alignWithMargins="0">
    <oddHeader>&amp;R&amp;12III. Tájékoztató tábla</oddHeader>
    <oddFooter>&amp;C7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33"/>
  <sheetViews>
    <sheetView zoomScalePageLayoutView="0" workbookViewId="0" topLeftCell="A16">
      <selection activeCell="H34" sqref="H34"/>
    </sheetView>
  </sheetViews>
  <sheetFormatPr defaultColWidth="9.140625" defaultRowHeight="12.75"/>
  <cols>
    <col min="1" max="1" width="61.421875" style="0" customWidth="1"/>
    <col min="2" max="2" width="10.28125" style="0" customWidth="1"/>
    <col min="3" max="3" width="10.8515625" style="0" customWidth="1"/>
  </cols>
  <sheetData>
    <row r="1" spans="1:3" ht="18.75">
      <c r="A1" s="93" t="s">
        <v>20</v>
      </c>
      <c r="B1" s="93"/>
      <c r="C1" s="93"/>
    </row>
    <row r="2" spans="1:3" ht="18.75">
      <c r="A2" s="26"/>
      <c r="B2" s="26"/>
      <c r="C2" s="26"/>
    </row>
    <row r="3" spans="1:3" ht="18.75">
      <c r="A3" s="93" t="s">
        <v>23</v>
      </c>
      <c r="B3" s="93"/>
      <c r="C3" s="93"/>
    </row>
    <row r="6" ht="13.5" thickBot="1">
      <c r="C6" s="27" t="s">
        <v>29</v>
      </c>
    </row>
    <row r="7" spans="1:3" ht="15.75">
      <c r="A7" s="87" t="s">
        <v>0</v>
      </c>
      <c r="B7" s="1"/>
      <c r="C7" s="1"/>
    </row>
    <row r="8" spans="1:3" ht="16.5" thickBot="1">
      <c r="A8" s="88"/>
      <c r="B8" s="2"/>
      <c r="C8" s="2"/>
    </row>
    <row r="9" spans="1:3" ht="15.75">
      <c r="A9" s="54" t="s">
        <v>1</v>
      </c>
      <c r="B9" s="73"/>
      <c r="C9" s="74">
        <f>SUM(B10)</f>
        <v>2860</v>
      </c>
    </row>
    <row r="10" spans="1:3" ht="15.75">
      <c r="A10" s="6" t="s">
        <v>108</v>
      </c>
      <c r="B10" s="4">
        <v>2860</v>
      </c>
      <c r="C10" s="68"/>
    </row>
    <row r="11" spans="1:3" ht="15.75">
      <c r="A11" s="7" t="s">
        <v>33</v>
      </c>
      <c r="B11" s="5"/>
      <c r="C11" s="67">
        <f>SUM(B12:B12)</f>
        <v>4269</v>
      </c>
    </row>
    <row r="12" spans="1:6" ht="15.75">
      <c r="A12" s="8" t="s">
        <v>111</v>
      </c>
      <c r="B12" s="4">
        <v>4269</v>
      </c>
      <c r="C12" s="68"/>
      <c r="F12">
        <f>+C15/347947*100</f>
        <v>2.9478627492118052</v>
      </c>
    </row>
    <row r="13" spans="1:3" ht="15.75">
      <c r="A13" s="7" t="s">
        <v>49</v>
      </c>
      <c r="B13" s="49"/>
      <c r="C13" s="70">
        <f>+B14</f>
        <v>200</v>
      </c>
    </row>
    <row r="14" spans="1:3" ht="15.75">
      <c r="A14" s="8" t="s">
        <v>113</v>
      </c>
      <c r="B14" s="49">
        <v>200</v>
      </c>
      <c r="C14" s="79"/>
    </row>
    <row r="15" spans="1:4" ht="16.5" thickBot="1">
      <c r="A15" s="42" t="s">
        <v>102</v>
      </c>
      <c r="B15" s="78"/>
      <c r="C15" s="80">
        <v>10257</v>
      </c>
      <c r="D15" s="59">
        <f>+C15/C27*100</f>
        <v>58.32480382122143</v>
      </c>
    </row>
    <row r="16" spans="1:6" ht="19.5" thickBot="1">
      <c r="A16" s="42" t="s">
        <v>4</v>
      </c>
      <c r="B16" s="71"/>
      <c r="C16" s="43">
        <f>SUM(C9:C15)</f>
        <v>17586</v>
      </c>
      <c r="E16" s="40"/>
      <c r="F16" s="40">
        <f>+C27-C16</f>
        <v>0</v>
      </c>
    </row>
    <row r="18" ht="13.5" thickBot="1"/>
    <row r="19" spans="1:3" ht="15.75">
      <c r="A19" s="89" t="s">
        <v>5</v>
      </c>
      <c r="B19" s="12"/>
      <c r="C19" s="91"/>
    </row>
    <row r="20" spans="1:3" ht="16.5" thickBot="1">
      <c r="A20" s="90"/>
      <c r="B20" s="13"/>
      <c r="C20" s="92"/>
    </row>
    <row r="21" spans="1:3" ht="15.75">
      <c r="A21" s="14" t="s">
        <v>6</v>
      </c>
      <c r="B21" s="15"/>
      <c r="C21" s="15">
        <f>B22+B23+B24</f>
        <v>8035</v>
      </c>
    </row>
    <row r="22" spans="1:3" ht="15.75">
      <c r="A22" s="16" t="s">
        <v>7</v>
      </c>
      <c r="B22" s="17">
        <v>6530</v>
      </c>
      <c r="C22" s="18"/>
    </row>
    <row r="23" spans="1:3" ht="15.75">
      <c r="A23" s="16" t="s">
        <v>8</v>
      </c>
      <c r="B23" s="17">
        <v>418</v>
      </c>
      <c r="C23" s="18"/>
    </row>
    <row r="24" spans="1:3" ht="15.75">
      <c r="A24" s="16" t="s">
        <v>9</v>
      </c>
      <c r="B24" s="17">
        <v>1087</v>
      </c>
      <c r="C24" s="18"/>
    </row>
    <row r="25" spans="1:3" ht="15.75">
      <c r="A25" s="19" t="s">
        <v>10</v>
      </c>
      <c r="B25" s="20"/>
      <c r="C25" s="15">
        <v>2098</v>
      </c>
    </row>
    <row r="26" spans="1:3" ht="16.5" thickBot="1">
      <c r="A26" s="19" t="s">
        <v>11</v>
      </c>
      <c r="B26" s="20"/>
      <c r="C26" s="15">
        <v>7453</v>
      </c>
    </row>
    <row r="27" spans="1:3" ht="19.5" thickBot="1">
      <c r="A27" s="24" t="s">
        <v>18</v>
      </c>
      <c r="B27" s="25"/>
      <c r="C27" s="35">
        <f>SUM(C26+C25+C21)</f>
        <v>17586</v>
      </c>
    </row>
    <row r="29" spans="1:4" ht="12.75">
      <c r="A29" s="84" t="s">
        <v>31</v>
      </c>
      <c r="B29" s="76"/>
      <c r="C29" s="39">
        <v>3.66</v>
      </c>
      <c r="D29" s="76"/>
    </row>
    <row r="30" spans="1:4" s="30" customFormat="1" ht="12.75">
      <c r="A30" s="84" t="s">
        <v>57</v>
      </c>
      <c r="B30" s="29"/>
      <c r="C30" s="39">
        <v>0.15</v>
      </c>
      <c r="D30" s="29"/>
    </row>
    <row r="31" spans="1:4" s="30" customFormat="1" ht="12.75">
      <c r="A31" s="84" t="s">
        <v>59</v>
      </c>
      <c r="B31" s="85" t="s">
        <v>87</v>
      </c>
      <c r="C31" s="85"/>
      <c r="D31" s="29"/>
    </row>
    <row r="32" spans="1:4" ht="12.75">
      <c r="A32" s="84" t="s">
        <v>58</v>
      </c>
      <c r="B32" s="76"/>
      <c r="C32" s="39">
        <v>0.1</v>
      </c>
      <c r="D32" s="76"/>
    </row>
    <row r="33" spans="1:4" ht="12.75">
      <c r="A33" s="84" t="s">
        <v>48</v>
      </c>
      <c r="B33" s="29"/>
      <c r="C33" s="77">
        <f>+C15/C16*100</f>
        <v>58.32480382122143</v>
      </c>
      <c r="D33" s="76"/>
    </row>
  </sheetData>
  <sheetProtection/>
  <mergeCells count="5">
    <mergeCell ref="A7:A8"/>
    <mergeCell ref="A19:A20"/>
    <mergeCell ref="C19:C20"/>
    <mergeCell ref="A1:C1"/>
    <mergeCell ref="A3:C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95" r:id="rId1"/>
  <headerFooter alignWithMargins="0">
    <oddHeader>&amp;R&amp;12III. Tájékoztató tábla</oddHeader>
    <oddFooter>&amp;C8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7">
      <selection activeCell="A13" sqref="A13"/>
    </sheetView>
  </sheetViews>
  <sheetFormatPr defaultColWidth="9.140625" defaultRowHeight="12.75"/>
  <cols>
    <col min="1" max="1" width="58.7109375" style="0" customWidth="1"/>
    <col min="2" max="2" width="13.57421875" style="0" customWidth="1"/>
    <col min="3" max="3" width="14.57421875" style="0" customWidth="1"/>
  </cols>
  <sheetData>
    <row r="1" spans="1:3" ht="18.75">
      <c r="A1" s="93" t="s">
        <v>20</v>
      </c>
      <c r="B1" s="93"/>
      <c r="C1" s="93"/>
    </row>
    <row r="2" spans="1:3" ht="18.75">
      <c r="A2" s="26"/>
      <c r="B2" s="26"/>
      <c r="C2" s="26"/>
    </row>
    <row r="3" spans="1:3" ht="18.75">
      <c r="A3" s="93" t="s">
        <v>22</v>
      </c>
      <c r="B3" s="93"/>
      <c r="C3" s="93"/>
    </row>
    <row r="6" ht="13.5" thickBot="1">
      <c r="C6" s="27" t="s">
        <v>29</v>
      </c>
    </row>
    <row r="7" spans="1:3" ht="15.75">
      <c r="A7" s="87" t="s">
        <v>0</v>
      </c>
      <c r="B7" s="1"/>
      <c r="C7" s="1"/>
    </row>
    <row r="8" spans="1:3" ht="16.5" thickBot="1">
      <c r="A8" s="88"/>
      <c r="B8" s="2"/>
      <c r="C8" s="2"/>
    </row>
    <row r="9" spans="1:3" ht="15.75">
      <c r="A9" s="3" t="s">
        <v>1</v>
      </c>
      <c r="B9" s="4"/>
      <c r="C9" s="5">
        <f>SUM(B10)</f>
        <v>3405</v>
      </c>
    </row>
    <row r="10" spans="1:3" ht="15.75">
      <c r="A10" s="6" t="s">
        <v>104</v>
      </c>
      <c r="B10" s="4">
        <v>3405</v>
      </c>
      <c r="C10" s="4"/>
    </row>
    <row r="11" spans="1:3" ht="15.75">
      <c r="A11" s="7" t="s">
        <v>33</v>
      </c>
      <c r="B11" s="5"/>
      <c r="C11" s="5">
        <f>SUM(B12:B13)</f>
        <v>30971</v>
      </c>
    </row>
    <row r="12" spans="1:3" ht="15.75">
      <c r="A12" s="8" t="s">
        <v>105</v>
      </c>
      <c r="B12" s="4">
        <v>20137</v>
      </c>
      <c r="C12" s="4"/>
    </row>
    <row r="13" spans="1:3" ht="15.75">
      <c r="A13" s="8" t="s">
        <v>126</v>
      </c>
      <c r="B13" s="4">
        <v>10834</v>
      </c>
      <c r="C13" s="4"/>
    </row>
    <row r="14" spans="1:3" ht="15.75">
      <c r="A14" s="44" t="s">
        <v>124</v>
      </c>
      <c r="B14" s="31"/>
      <c r="C14" s="33">
        <v>1500</v>
      </c>
    </row>
    <row r="15" spans="1:5" s="30" customFormat="1" ht="18.75" customHeight="1" thickBot="1">
      <c r="A15" s="32" t="s">
        <v>125</v>
      </c>
      <c r="B15" s="57"/>
      <c r="C15" s="57">
        <v>657</v>
      </c>
      <c r="D15" s="60">
        <f>+C15/C28*100</f>
        <v>1.7983740727561384</v>
      </c>
      <c r="E15" s="41">
        <f>+C28-C16</f>
        <v>0</v>
      </c>
    </row>
    <row r="16" spans="1:3" ht="19.5" thickBot="1">
      <c r="A16" s="9" t="s">
        <v>4</v>
      </c>
      <c r="B16" s="10"/>
      <c r="C16" s="11">
        <f>SUM(C11+C9+C15+C14)</f>
        <v>36533</v>
      </c>
    </row>
    <row r="18" ht="13.5" thickBot="1"/>
    <row r="19" spans="1:3" ht="15.75">
      <c r="A19" s="89" t="s">
        <v>5</v>
      </c>
      <c r="B19" s="12"/>
      <c r="C19" s="91"/>
    </row>
    <row r="20" spans="1:3" ht="16.5" thickBot="1">
      <c r="A20" s="90"/>
      <c r="B20" s="13"/>
      <c r="C20" s="92"/>
    </row>
    <row r="21" spans="1:3" ht="15.75">
      <c r="A21" s="14" t="s">
        <v>6</v>
      </c>
      <c r="B21" s="15"/>
      <c r="C21" s="15">
        <f>B22+B23+B24</f>
        <v>26026</v>
      </c>
    </row>
    <row r="22" spans="1:3" ht="15.75">
      <c r="A22" s="16" t="s">
        <v>7</v>
      </c>
      <c r="B22" s="17">
        <v>21671</v>
      </c>
      <c r="C22" s="18"/>
    </row>
    <row r="23" spans="1:3" ht="15.75">
      <c r="A23" s="16" t="s">
        <v>8</v>
      </c>
      <c r="B23" s="17">
        <v>1558</v>
      </c>
      <c r="C23" s="18"/>
    </row>
    <row r="24" spans="1:3" ht="15.75">
      <c r="A24" s="16" t="s">
        <v>9</v>
      </c>
      <c r="B24" s="17">
        <v>2797</v>
      </c>
      <c r="C24" s="18"/>
    </row>
    <row r="25" spans="1:3" ht="15.75">
      <c r="A25" s="19" t="s">
        <v>10</v>
      </c>
      <c r="B25" s="20"/>
      <c r="C25" s="15">
        <v>6973</v>
      </c>
    </row>
    <row r="26" spans="1:3" ht="15.75">
      <c r="A26" s="19" t="s">
        <v>11</v>
      </c>
      <c r="B26" s="20"/>
      <c r="C26" s="15">
        <v>2624</v>
      </c>
    </row>
    <row r="27" spans="1:3" ht="16.5" thickBot="1">
      <c r="A27" s="19" t="s">
        <v>42</v>
      </c>
      <c r="B27" s="20"/>
      <c r="C27" s="20">
        <v>910</v>
      </c>
    </row>
    <row r="28" spans="1:3" ht="19.5" thickBot="1">
      <c r="A28" s="24" t="s">
        <v>18</v>
      </c>
      <c r="B28" s="25"/>
      <c r="C28" s="35">
        <f>SUM(C27+C26+C25+C21)</f>
        <v>36533</v>
      </c>
    </row>
    <row r="31" spans="1:3" ht="12.75">
      <c r="A31" s="84" t="s">
        <v>31</v>
      </c>
      <c r="B31" s="76"/>
      <c r="C31" s="39">
        <v>13.8</v>
      </c>
    </row>
    <row r="32" spans="1:3" ht="12.75">
      <c r="A32" s="84" t="s">
        <v>48</v>
      </c>
      <c r="B32" s="29"/>
      <c r="C32" s="77">
        <f>+C15/C16*100</f>
        <v>1.7983740727561384</v>
      </c>
    </row>
  </sheetData>
  <sheetProtection/>
  <mergeCells count="5">
    <mergeCell ref="A7:A8"/>
    <mergeCell ref="A19:A20"/>
    <mergeCell ref="C19:C20"/>
    <mergeCell ref="A1:C1"/>
    <mergeCell ref="A3:C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90" r:id="rId1"/>
  <headerFooter alignWithMargins="0">
    <oddHeader>&amp;R&amp;12III. Tájékoztató tábla</oddHeader>
    <oddFooter>&amp;C9</oddFooter>
  </headerFooter>
  <colBreaks count="1" manualBreakCount="1">
    <brk id="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Városi Önkormányzat PH Tótkomlós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Karászi Mariann</dc:creator>
  <cp:keywords/>
  <dc:description/>
  <cp:lastModifiedBy>Karászi Mariann</cp:lastModifiedBy>
  <cp:lastPrinted>2010-02-01T07:36:48Z</cp:lastPrinted>
  <dcterms:created xsi:type="dcterms:W3CDTF">2008-02-05T15:16:12Z</dcterms:created>
  <dcterms:modified xsi:type="dcterms:W3CDTF">2010-02-03T15:28:31Z</dcterms:modified>
  <cp:category/>
  <cp:version/>
  <cp:contentType/>
  <cp:contentStatus/>
</cp:coreProperties>
</file>